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a04cd027350c075a/Documents/Desktop/outputs -google/"/>
    </mc:Choice>
  </mc:AlternateContent>
  <xr:revisionPtr revIDLastSave="107" documentId="11_0101FDCC200F3B6B17A23E2EB5A1710A987D35E7" xr6:coauthVersionLast="47" xr6:coauthVersionMax="47" xr10:uidLastSave="{372066D6-315D-4F04-8999-15D9FF60CD45}"/>
  <bookViews>
    <workbookView xWindow="-80" yWindow="60" windowWidth="18750" windowHeight="10170" tabRatio="469" xr2:uid="{00000000-000D-0000-FFFF-FFFF00000000}"/>
  </bookViews>
  <sheets>
    <sheet name="0_表紙・使い方" sheetId="1" r:id="rId1"/>
    <sheet name="1_基本情報" sheetId="2" r:id="rId2"/>
    <sheet name="2_キャリア回答入力" sheetId="3" r:id="rId3"/>
    <sheet name="3_FP回答入力" sheetId="4" r:id="rId4"/>
    <sheet name="4_オープンQA記録" sheetId="5" r:id="rId5"/>
    <sheet name="5_領域別ダッシュボード" sheetId="6" r:id="rId6"/>
    <sheet name="6_総合評価レポート" sheetId="7" r:id="rId7"/>
    <sheet name="Sheet1"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2" i="4" l="1"/>
  <c r="F17" i="3"/>
  <c r="A36" i="7"/>
  <c r="A35" i="7"/>
  <c r="A34" i="7"/>
  <c r="A33" i="7"/>
  <c r="A32" i="7"/>
  <c r="A31" i="7"/>
  <c r="A30" i="7"/>
  <c r="A29" i="7"/>
  <c r="A28" i="7"/>
  <c r="A27" i="7"/>
  <c r="A26" i="7"/>
  <c r="A25" i="7"/>
  <c r="A24" i="7"/>
  <c r="A23" i="7"/>
  <c r="A22" i="7"/>
  <c r="B14" i="7"/>
  <c r="B13" i="7"/>
  <c r="B12" i="7"/>
  <c r="B8" i="7"/>
  <c r="B7" i="7"/>
  <c r="B6" i="7"/>
  <c r="B5" i="7"/>
  <c r="F17" i="6"/>
  <c r="D47" i="4"/>
  <c r="G45" i="4"/>
  <c r="F45" i="4"/>
  <c r="G44" i="4"/>
  <c r="F44" i="4"/>
  <c r="E24" i="6" s="1"/>
  <c r="B36" i="7" s="1"/>
  <c r="G43" i="4"/>
  <c r="F43" i="4"/>
  <c r="G42" i="4"/>
  <c r="F42" i="4"/>
  <c r="G41" i="4"/>
  <c r="F41" i="4"/>
  <c r="G40" i="4"/>
  <c r="F40" i="4"/>
  <c r="G39" i="4"/>
  <c r="F39" i="4"/>
  <c r="F23" i="6" s="1"/>
  <c r="G38" i="4"/>
  <c r="F38" i="4"/>
  <c r="H22" i="6" s="1"/>
  <c r="G37" i="4"/>
  <c r="F37" i="4"/>
  <c r="G36" i="4"/>
  <c r="F36" i="4"/>
  <c r="G35" i="4"/>
  <c r="F35" i="4"/>
  <c r="G34" i="4"/>
  <c r="F34" i="4"/>
  <c r="G33" i="4"/>
  <c r="F33" i="4"/>
  <c r="G32" i="4"/>
  <c r="F32" i="4"/>
  <c r="G31" i="4"/>
  <c r="F31" i="4"/>
  <c r="G30" i="4"/>
  <c r="F30" i="4"/>
  <c r="G29" i="4"/>
  <c r="F29" i="4"/>
  <c r="G28" i="4"/>
  <c r="F28" i="4"/>
  <c r="G27" i="4"/>
  <c r="F27" i="4"/>
  <c r="G26" i="4"/>
  <c r="F26" i="4"/>
  <c r="D20" i="6" s="1"/>
  <c r="G25" i="4"/>
  <c r="F25" i="4"/>
  <c r="G24" i="4"/>
  <c r="F24" i="4"/>
  <c r="G23" i="4"/>
  <c r="F23" i="4"/>
  <c r="G22" i="4"/>
  <c r="F22" i="4"/>
  <c r="G21" i="4"/>
  <c r="F21" i="4"/>
  <c r="G20" i="4"/>
  <c r="F20" i="4"/>
  <c r="G19" i="4"/>
  <c r="F19" i="4"/>
  <c r="G18" i="4"/>
  <c r="F18" i="4"/>
  <c r="G17" i="4"/>
  <c r="F17" i="4"/>
  <c r="G16" i="4"/>
  <c r="F16" i="4"/>
  <c r="G15" i="4"/>
  <c r="F15" i="4"/>
  <c r="G14" i="4"/>
  <c r="F14" i="4"/>
  <c r="G13" i="4"/>
  <c r="F13" i="4"/>
  <c r="G12" i="4"/>
  <c r="G11" i="4"/>
  <c r="F11" i="4"/>
  <c r="G10" i="4"/>
  <c r="F10" i="4"/>
  <c r="G9" i="4"/>
  <c r="F9" i="4"/>
  <c r="G8" i="4"/>
  <c r="F8" i="4"/>
  <c r="G7" i="4"/>
  <c r="F7" i="4"/>
  <c r="G6" i="4"/>
  <c r="F6" i="4"/>
  <c r="D49"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G16" i="3"/>
  <c r="F16" i="3"/>
  <c r="G15" i="3"/>
  <c r="F15" i="3"/>
  <c r="G14" i="3"/>
  <c r="F14" i="3"/>
  <c r="G13" i="3"/>
  <c r="F13" i="3"/>
  <c r="G12" i="3"/>
  <c r="F12" i="3"/>
  <c r="G7" i="6" s="1"/>
  <c r="G11" i="3"/>
  <c r="F11" i="3"/>
  <c r="G10" i="3"/>
  <c r="F10" i="3"/>
  <c r="G9" i="3"/>
  <c r="F9" i="3"/>
  <c r="G8" i="3"/>
  <c r="F8" i="3"/>
  <c r="G7" i="3"/>
  <c r="F7" i="3"/>
  <c r="G6" i="3"/>
  <c r="F6" i="3"/>
  <c r="C12" i="2"/>
  <c r="B9" i="7" s="1"/>
  <c r="G24" i="6" l="1"/>
  <c r="D24" i="6"/>
  <c r="I24" i="6" s="1"/>
  <c r="C36" i="7" s="1"/>
  <c r="H24" i="6"/>
  <c r="F24" i="6"/>
  <c r="G23" i="6"/>
  <c r="D23" i="6"/>
  <c r="G22" i="6"/>
  <c r="F22" i="6"/>
  <c r="G21" i="6"/>
  <c r="H20" i="6"/>
  <c r="G20" i="6"/>
  <c r="G19" i="6"/>
  <c r="H19" i="6"/>
  <c r="D18" i="6"/>
  <c r="E17" i="6"/>
  <c r="B29" i="7" s="1"/>
  <c r="H17" i="6"/>
  <c r="D17" i="6"/>
  <c r="I17" i="6" s="1"/>
  <c r="C29" i="7" s="1"/>
  <c r="G17" i="6"/>
  <c r="H12" i="6"/>
  <c r="F11" i="6"/>
  <c r="G10" i="6"/>
  <c r="F10" i="6"/>
  <c r="H10" i="6"/>
  <c r="E9" i="6"/>
  <c r="B25" i="7" s="1"/>
  <c r="D8" i="6"/>
  <c r="G8" i="6"/>
  <c r="H8" i="6"/>
  <c r="H7" i="6"/>
  <c r="D6" i="6"/>
  <c r="F8" i="6"/>
  <c r="E20" i="6"/>
  <c r="B32" i="7" s="1"/>
  <c r="E18" i="6"/>
  <c r="B30" i="7" s="1"/>
  <c r="F6" i="6"/>
  <c r="D9" i="6"/>
  <c r="D21" i="6"/>
  <c r="H23" i="6"/>
  <c r="G6" i="6"/>
  <c r="E21" i="6"/>
  <c r="B33" i="7" s="1"/>
  <c r="B18" i="7"/>
  <c r="F9" i="6"/>
  <c r="F21" i="6"/>
  <c r="G9" i="6"/>
  <c r="D7" i="6"/>
  <c r="H9" i="6"/>
  <c r="F12" i="6"/>
  <c r="D19" i="6"/>
  <c r="I19" i="6" s="1"/>
  <c r="C31" i="7" s="1"/>
  <c r="H21" i="6"/>
  <c r="E8" i="6"/>
  <c r="B24" i="7" s="1"/>
  <c r="D11" i="6"/>
  <c r="E6" i="6"/>
  <c r="B22" i="7" s="1"/>
  <c r="G11" i="6"/>
  <c r="H11" i="6"/>
  <c r="B17" i="7"/>
  <c r="G18" i="6"/>
  <c r="H6" i="6"/>
  <c r="D12" i="6"/>
  <c r="H18" i="6"/>
  <c r="E12" i="6"/>
  <c r="B28" i="7" s="1"/>
  <c r="E7" i="6"/>
  <c r="B23" i="7" s="1"/>
  <c r="G12" i="6"/>
  <c r="E19" i="6"/>
  <c r="B31" i="7" s="1"/>
  <c r="F7" i="6"/>
  <c r="D10" i="6"/>
  <c r="F19" i="6"/>
  <c r="D22" i="6"/>
  <c r="E10" i="6"/>
  <c r="B26" i="7" s="1"/>
  <c r="E22" i="6"/>
  <c r="B34" i="7" s="1"/>
  <c r="F18" i="6"/>
  <c r="F20" i="6"/>
  <c r="E11" i="6"/>
  <c r="B27" i="7" s="1"/>
  <c r="E23" i="6"/>
  <c r="B35" i="7" s="1"/>
  <c r="I23" i="6" l="1"/>
  <c r="C35" i="7" s="1"/>
  <c r="I22" i="6"/>
  <c r="C34" i="7" s="1"/>
  <c r="I21" i="6"/>
  <c r="C33" i="7" s="1"/>
  <c r="I20" i="6"/>
  <c r="C32" i="7" s="1"/>
  <c r="I18" i="6"/>
  <c r="C30" i="7" s="1"/>
  <c r="I12" i="6"/>
  <c r="C28" i="7" s="1"/>
  <c r="I11" i="6"/>
  <c r="C27" i="7" s="1"/>
  <c r="I10" i="6"/>
  <c r="C26" i="7" s="1"/>
  <c r="I9" i="6"/>
  <c r="C25" i="7" s="1"/>
  <c r="I8" i="6"/>
  <c r="C24" i="7" s="1"/>
  <c r="I7" i="6"/>
  <c r="C23" i="7" s="1"/>
  <c r="I6" i="6"/>
  <c r="C22"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ChatGPT</author>
  </authors>
  <commentList>
    <comment ref="E6" authorId="0" shapeId="0" xr:uid="{00000000-0006-0000-0400-000001000000}">
      <text>
        <r>
          <rPr>
            <sz val="11"/>
            <color theme="1"/>
            <rFont val="Calibri"/>
            <family val="2"/>
            <charset val="1"/>
          </rPr>
          <t>この文字は入力例です。必要に応じて自由に上書きしてください。</t>
        </r>
      </text>
    </comment>
    <comment ref="E7" authorId="0" shapeId="0" xr:uid="{00000000-0006-0000-0400-000002000000}">
      <text>
        <r>
          <rPr>
            <sz val="11"/>
            <color theme="1"/>
            <rFont val="Calibri"/>
            <family val="2"/>
            <charset val="1"/>
          </rPr>
          <t>この文字は入力例です。必要に応じて自由に上書きしてください。</t>
        </r>
      </text>
    </comment>
    <comment ref="E8" authorId="0" shapeId="0" xr:uid="{00000000-0006-0000-0400-000003000000}">
      <text>
        <r>
          <rPr>
            <sz val="11"/>
            <color theme="1"/>
            <rFont val="Calibri"/>
            <family val="2"/>
            <charset val="1"/>
          </rPr>
          <t>この文字は入力例です。必要に応じて自由に上書きしてください。</t>
        </r>
      </text>
    </comment>
    <comment ref="E9" authorId="0" shapeId="0" xr:uid="{00000000-0006-0000-0400-000004000000}">
      <text>
        <r>
          <rPr>
            <sz val="11"/>
            <color theme="1"/>
            <rFont val="Calibri"/>
            <family val="2"/>
            <charset val="1"/>
          </rPr>
          <t>この文字は入力例です。必要に応じて自由に上書きしてください。</t>
        </r>
      </text>
    </comment>
    <comment ref="E10" authorId="0" shapeId="0" xr:uid="{00000000-0006-0000-0400-000005000000}">
      <text>
        <r>
          <rPr>
            <sz val="11"/>
            <color theme="1"/>
            <rFont val="Calibri"/>
            <family val="2"/>
            <charset val="1"/>
          </rPr>
          <t>この文字は入力例です。必要に応じて自由に上書きしてください。</t>
        </r>
      </text>
    </comment>
    <comment ref="E11" authorId="0" shapeId="0" xr:uid="{00000000-0006-0000-0400-000006000000}">
      <text>
        <r>
          <rPr>
            <sz val="11"/>
            <color theme="1"/>
            <rFont val="Calibri"/>
            <family val="2"/>
            <charset val="1"/>
          </rPr>
          <t>この文字は入力例です。必要に応じて自由に上書きしてください。</t>
        </r>
      </text>
    </comment>
    <comment ref="E12" authorId="0" shapeId="0" xr:uid="{00000000-0006-0000-0400-000007000000}">
      <text>
        <r>
          <rPr>
            <sz val="11"/>
            <color theme="1"/>
            <rFont val="Calibri"/>
            <family val="2"/>
            <charset val="1"/>
          </rPr>
          <t>この文字は入力例です。必要に応じて自由に上書きしてください。</t>
        </r>
      </text>
    </comment>
    <comment ref="E13" authorId="0" shapeId="0" xr:uid="{00000000-0006-0000-0400-000008000000}">
      <text>
        <r>
          <rPr>
            <sz val="11"/>
            <color theme="1"/>
            <rFont val="Calibri"/>
            <family val="2"/>
            <charset val="1"/>
          </rPr>
          <t>この文字は入力例です。必要に応じて自由に上書きしてください。</t>
        </r>
      </text>
    </comment>
    <comment ref="E14" authorId="0" shapeId="0" xr:uid="{00000000-0006-0000-0400-000009000000}">
      <text>
        <r>
          <rPr>
            <sz val="11"/>
            <color theme="1"/>
            <rFont val="Calibri"/>
            <family val="2"/>
            <charset val="1"/>
          </rPr>
          <t>この文字は入力例です。必要に応じて自由に上書きしてください。</t>
        </r>
      </text>
    </comment>
    <comment ref="E15" authorId="0" shapeId="0" xr:uid="{00000000-0006-0000-0400-00000A000000}">
      <text>
        <r>
          <rPr>
            <sz val="11"/>
            <color theme="1"/>
            <rFont val="Calibri"/>
            <family val="2"/>
            <charset val="1"/>
          </rPr>
          <t>この文字は入力例です。必要に応じて自由に上書きしてください。</t>
        </r>
      </text>
    </comment>
    <comment ref="E16" authorId="0" shapeId="0" xr:uid="{00000000-0006-0000-0400-00000B000000}">
      <text>
        <r>
          <rPr>
            <sz val="11"/>
            <color theme="1"/>
            <rFont val="Calibri"/>
            <family val="2"/>
            <charset val="1"/>
          </rPr>
          <t>この文字は入力例です。必要に応じて自由に上書きしてください。</t>
        </r>
      </text>
    </comment>
    <comment ref="E17" authorId="0" shapeId="0" xr:uid="{00000000-0006-0000-0400-00000C000000}">
      <text>
        <r>
          <rPr>
            <sz val="11"/>
            <color theme="1"/>
            <rFont val="Calibri"/>
            <family val="2"/>
            <charset val="1"/>
          </rPr>
          <t>この文字は入力例です。必要に応じて自由に上書きしてください。</t>
        </r>
      </text>
    </comment>
    <comment ref="E18" authorId="0" shapeId="0" xr:uid="{00000000-0006-0000-0400-00000D000000}">
      <text>
        <r>
          <rPr>
            <sz val="11"/>
            <color theme="1"/>
            <rFont val="Calibri"/>
            <family val="2"/>
            <charset val="1"/>
          </rPr>
          <t>この文字は入力例です。必要に応じて自由に上書きしてください。</t>
        </r>
      </text>
    </comment>
    <comment ref="E19" authorId="0" shapeId="0" xr:uid="{00000000-0006-0000-0400-00000E000000}">
      <text>
        <r>
          <rPr>
            <sz val="11"/>
            <color theme="1"/>
            <rFont val="Calibri"/>
            <family val="2"/>
            <charset val="1"/>
          </rPr>
          <t>この文字は入力例です。必要に応じて自由に上書きしてください。</t>
        </r>
      </text>
    </comment>
    <comment ref="E20" authorId="0" shapeId="0" xr:uid="{00000000-0006-0000-0400-00000F000000}">
      <text>
        <r>
          <rPr>
            <sz val="11"/>
            <color theme="1"/>
            <rFont val="Calibri"/>
            <family val="2"/>
            <charset val="1"/>
          </rPr>
          <t>この文字は入力例です。必要に応じて自由に上書きしてください。</t>
        </r>
      </text>
    </comment>
    <comment ref="E21" authorId="0" shapeId="0" xr:uid="{00000000-0006-0000-0400-000010000000}">
      <text>
        <r>
          <rPr>
            <sz val="11"/>
            <color theme="1"/>
            <rFont val="Calibri"/>
            <family val="2"/>
            <charset val="1"/>
          </rPr>
          <t>この文字は入力例です。必要に応じて自由に上書きしてください。</t>
        </r>
      </text>
    </comment>
    <comment ref="E22" authorId="0" shapeId="0" xr:uid="{00000000-0006-0000-0400-000011000000}">
      <text>
        <r>
          <rPr>
            <sz val="11"/>
            <color theme="1"/>
            <rFont val="Calibri"/>
            <family val="2"/>
            <charset val="1"/>
          </rPr>
          <t>この文字は入力例です。必要に応じて自由に上書きしてください。</t>
        </r>
      </text>
    </comment>
    <comment ref="E23" authorId="0" shapeId="0" xr:uid="{00000000-0006-0000-0400-000012000000}">
      <text>
        <r>
          <rPr>
            <sz val="11"/>
            <color theme="1"/>
            <rFont val="Calibri"/>
            <family val="2"/>
            <charset val="1"/>
          </rPr>
          <t>この文字は入力例です。必要に応じて自由に上書きしてください。</t>
        </r>
      </text>
    </comment>
    <comment ref="E24" authorId="0" shapeId="0" xr:uid="{00000000-0006-0000-0400-000013000000}">
      <text>
        <r>
          <rPr>
            <sz val="11"/>
            <color theme="1"/>
            <rFont val="Calibri"/>
            <family val="2"/>
            <charset val="1"/>
          </rPr>
          <t>この文字は入力例です。必要に応じて自由に上書きしてください。</t>
        </r>
      </text>
    </comment>
    <comment ref="E25" authorId="0" shapeId="0" xr:uid="{00000000-0006-0000-0400-000014000000}">
      <text>
        <r>
          <rPr>
            <sz val="11"/>
            <color theme="1"/>
            <rFont val="Calibri"/>
            <family val="2"/>
            <charset val="1"/>
          </rPr>
          <t>この文字は入力例です。必要に応じて自由に上書きしてください。</t>
        </r>
      </text>
    </comment>
    <comment ref="E26" authorId="0" shapeId="0" xr:uid="{00000000-0006-0000-0400-000015000000}">
      <text>
        <r>
          <rPr>
            <sz val="11"/>
            <color theme="1"/>
            <rFont val="Calibri"/>
            <family val="2"/>
            <charset val="1"/>
          </rPr>
          <t>この文字は入力例です。必要に応じて自由に上書きしてください。</t>
        </r>
      </text>
    </comment>
    <comment ref="E27" authorId="0" shapeId="0" xr:uid="{00000000-0006-0000-0400-000016000000}">
      <text>
        <r>
          <rPr>
            <sz val="11"/>
            <color theme="1"/>
            <rFont val="Calibri"/>
            <family val="2"/>
            <charset val="1"/>
          </rPr>
          <t>この文字は入力例です。必要に応じて自由に上書きしてください。</t>
        </r>
      </text>
    </comment>
    <comment ref="E28" authorId="0" shapeId="0" xr:uid="{00000000-0006-0000-0400-000017000000}">
      <text>
        <r>
          <rPr>
            <sz val="11"/>
            <color theme="1"/>
            <rFont val="Calibri"/>
            <family val="2"/>
            <charset val="1"/>
          </rPr>
          <t>この文字は入力例です。必要に応じて自由に上書きしてください。</t>
        </r>
      </text>
    </comment>
    <comment ref="E29" authorId="0" shapeId="0" xr:uid="{00000000-0006-0000-0400-000018000000}">
      <text>
        <r>
          <rPr>
            <sz val="11"/>
            <color theme="1"/>
            <rFont val="Calibri"/>
            <family val="2"/>
            <charset val="1"/>
          </rPr>
          <t>この文字は入力例です。必要に応じて自由に上書きしてください。</t>
        </r>
      </text>
    </comment>
    <comment ref="E30" authorId="0" shapeId="0" xr:uid="{00000000-0006-0000-0400-000019000000}">
      <text>
        <r>
          <rPr>
            <sz val="11"/>
            <color theme="1"/>
            <rFont val="Calibri"/>
            <family val="2"/>
            <charset val="1"/>
          </rPr>
          <t>この文字は入力例です。必要に応じて自由に上書きしてください。</t>
        </r>
      </text>
    </comment>
    <comment ref="E31" authorId="0" shapeId="0" xr:uid="{00000000-0006-0000-0400-00001A000000}">
      <text>
        <r>
          <rPr>
            <sz val="11"/>
            <color theme="1"/>
            <rFont val="Calibri"/>
            <family val="2"/>
            <charset val="1"/>
          </rPr>
          <t>この文字は入力例です。必要に応じて自由に上書きしてください。</t>
        </r>
      </text>
    </comment>
    <comment ref="E32" authorId="0" shapeId="0" xr:uid="{00000000-0006-0000-0400-00001B000000}">
      <text>
        <r>
          <rPr>
            <sz val="11"/>
            <color theme="1"/>
            <rFont val="Calibri"/>
            <family val="2"/>
            <charset val="1"/>
          </rPr>
          <t>この文字は入力例です。必要に応じて自由に上書きしてください。</t>
        </r>
      </text>
    </comment>
    <comment ref="E33" authorId="0" shapeId="0" xr:uid="{00000000-0006-0000-0400-00001C000000}">
      <text>
        <r>
          <rPr>
            <sz val="11"/>
            <color theme="1"/>
            <rFont val="Calibri"/>
            <family val="2"/>
            <charset val="1"/>
          </rPr>
          <t>この文字は入力例です。必要に応じて自由に上書きしてください。</t>
        </r>
      </text>
    </comment>
    <comment ref="E34" authorId="0" shapeId="0" xr:uid="{00000000-0006-0000-0400-00001D000000}">
      <text>
        <r>
          <rPr>
            <sz val="11"/>
            <color theme="1"/>
            <rFont val="Calibri"/>
            <family val="2"/>
            <charset val="1"/>
          </rPr>
          <t>この文字は入力例です。必要に応じて自由に上書きしてください。</t>
        </r>
      </text>
    </comment>
    <comment ref="E35" authorId="0" shapeId="0" xr:uid="{00000000-0006-0000-0400-00001E000000}">
      <text>
        <r>
          <rPr>
            <sz val="11"/>
            <color theme="1"/>
            <rFont val="Calibri"/>
            <family val="2"/>
            <charset val="1"/>
          </rPr>
          <t>この文字は入力例です。必要に応じて自由に上書きしてください。</t>
        </r>
      </text>
    </comment>
    <comment ref="E36" authorId="0" shapeId="0" xr:uid="{00000000-0006-0000-0400-00001F000000}">
      <text>
        <r>
          <rPr>
            <sz val="11"/>
            <color theme="1"/>
            <rFont val="Calibri"/>
            <family val="2"/>
            <charset val="1"/>
          </rPr>
          <t>この文字は入力例です。必要に応じて自由に上書きしてください。</t>
        </r>
      </text>
    </comment>
    <comment ref="E37" authorId="0" shapeId="0" xr:uid="{00000000-0006-0000-0400-000020000000}">
      <text>
        <r>
          <rPr>
            <sz val="11"/>
            <color theme="1"/>
            <rFont val="Calibri"/>
            <family val="2"/>
            <charset val="1"/>
          </rPr>
          <t>この文字は入力例です。必要に応じて自由に上書きしてください。</t>
        </r>
      </text>
    </comment>
    <comment ref="E38" authorId="0" shapeId="0" xr:uid="{00000000-0006-0000-0400-000021000000}">
      <text>
        <r>
          <rPr>
            <sz val="11"/>
            <color theme="1"/>
            <rFont val="Calibri"/>
            <family val="2"/>
            <charset val="1"/>
          </rPr>
          <t>この文字は入力例です。必要に応じて自由に上書きしてください。</t>
        </r>
      </text>
    </comment>
    <comment ref="E39" authorId="0" shapeId="0" xr:uid="{00000000-0006-0000-0400-000022000000}">
      <text>
        <r>
          <rPr>
            <sz val="11"/>
            <color theme="1"/>
            <rFont val="Calibri"/>
            <family val="2"/>
            <charset val="1"/>
          </rPr>
          <t>この文字は入力例です。必要に応じて自由に上書きしてください。</t>
        </r>
      </text>
    </comment>
    <comment ref="E40" authorId="0" shapeId="0" xr:uid="{00000000-0006-0000-0400-000023000000}">
      <text>
        <r>
          <rPr>
            <sz val="11"/>
            <color theme="1"/>
            <rFont val="Calibri"/>
            <family val="2"/>
            <charset val="1"/>
          </rPr>
          <t>この文字は入力例です。必要に応じて自由に上書きしてください。</t>
        </r>
      </text>
    </comment>
    <comment ref="E41" authorId="0" shapeId="0" xr:uid="{00000000-0006-0000-0400-000024000000}">
      <text>
        <r>
          <rPr>
            <sz val="11"/>
            <color theme="1"/>
            <rFont val="Calibri"/>
            <family val="2"/>
            <charset val="1"/>
          </rPr>
          <t>この文字は入力例です。必要に応じて自由に上書きしてください。</t>
        </r>
      </text>
    </comment>
    <comment ref="E42" authorId="0" shapeId="0" xr:uid="{00000000-0006-0000-0400-000025000000}">
      <text>
        <r>
          <rPr>
            <sz val="11"/>
            <color theme="1"/>
            <rFont val="Calibri"/>
            <family val="2"/>
            <charset val="1"/>
          </rPr>
          <t>この文字は入力例です。必要に応じて自由に上書きしてください。</t>
        </r>
      </text>
    </comment>
    <comment ref="E43" authorId="0" shapeId="0" xr:uid="{00000000-0006-0000-0400-000026000000}">
      <text>
        <r>
          <rPr>
            <sz val="11"/>
            <color theme="1"/>
            <rFont val="Calibri"/>
            <family val="2"/>
            <charset val="1"/>
          </rPr>
          <t>この文字は入力例です。必要に応じて自由に上書きしてください。</t>
        </r>
      </text>
    </comment>
  </commentList>
</comments>
</file>

<file path=xl/sharedStrings.xml><?xml version="1.0" encoding="utf-8"?>
<sst xmlns="http://schemas.openxmlformats.org/spreadsheetml/2006/main" count="680" uniqueCount="499">
  <si>
    <t>一部シートにはサンプル数値を置いています。
参照のうえご自身にて数字を上書きして利用してください！</t>
  </si>
  <si>
    <t>ライフプラン・キャリア セルフチェック   集計・評価シート</t>
  </si>
  <si>
    <t>～ Wordアンケート回答の入力・集計・評価をまとめて行います ～</t>
  </si>
  <si>
    <t>■ 使い方</t>
  </si>
  <si>
    <t>STEP 1</t>
  </si>
  <si>
    <t>「1_基本情報」シートに、相談者の基本情報を入力してください。</t>
  </si>
  <si>
    <t>STEP 2</t>
  </si>
  <si>
    <t>「2_キャリア回答入力」シートに、Word第1部の回答(1～5)を黄色のセルに入力します。※質問事項は節目社員キャリアアンケートとは違いファイナンシャルとの連携を意識した質問です。</t>
  </si>
  <si>
    <t>STEP 3</t>
  </si>
  <si>
    <t>「3_FP回答入力」シートに、Word第2部の回答(1～5)を黄色のセルに入力します。</t>
  </si>
  <si>
    <t>STEP 4</t>
  </si>
  <si>
    <t>「4_オープンQA記録」シートに、Word第3部の自由記述を要約・転記します。　　　※質問事項は節目社員キャリアアンケートとは違いファイナンシャルとの連携を意識した質問です。</t>
  </si>
  <si>
    <t>STEP 5</t>
  </si>
  <si>
    <t>「5_領域別ダッシュボード」で、領域別スコアと相談優先度を自動算出して確認します。</t>
  </si>
  <si>
    <t>STEP 6</t>
  </si>
  <si>
    <t>「6_総合評価レポート」で、提案ポイントを最終確認し、相談時の話題設計に活用します。</t>
  </si>
  <si>
    <t>■ 評価ロジックについて</t>
  </si>
  <si>
    <t>回答スコア</t>
  </si>
  <si>
    <t>1=とてもそう思う/非常に当てはまる ⇒ 5点 ／ 5=全くそう思わない/全く当てはまらない ⇒ 1点 で換算</t>
  </si>
  <si>
    <t>領域スコア</t>
  </si>
  <si>
    <t>各領域内の質問の平均得点(1.0～5.0)。高いほど「自覚あり/関心高い」</t>
  </si>
  <si>
    <t>不安・支援ニーズ指標</t>
  </si>
  <si>
    <t>ネガティブ系領域(将来不安、支援ニーズ等)では、高得点=ケア優先度が高い と解釈</t>
  </si>
  <si>
    <t>相談優先度</t>
  </si>
  <si>
    <t>領域スコア・回答ばらつき・特定キー設問への回答から、A(最優先)/B(要対応)/C(経過観察) を自動判定</t>
  </si>
  <si>
    <t>総合評価</t>
  </si>
  <si>
    <t>8領域(キャリア)+8領域(CFP)を統合し、提案テーマ上位5つを自動抽出</t>
  </si>
  <si>
    <t>■ 入力時の注意</t>
  </si>
  <si>
    <t>・黄色のセルのみ入力してください。緑色のセルは自動計算ですので変更しないでください。</t>
  </si>
  <si>
    <t>・選択肢は 1～5 の整数のみ入力可能です(データ検証が設定されています)。</t>
  </si>
  <si>
    <t>・未入力の質問はスコア計算から除外されます。</t>
  </si>
  <si>
    <t>・このファイルは相談者ごとに複製して使用することを推奨します。</t>
  </si>
  <si>
    <t>■ STEP 6 「6_総合評価レポート」シートについて　　　</t>
  </si>
  <si>
    <t xml:space="preserve"> ■ 5. 個別相談に向けた提案ポイント・話題設計</t>
  </si>
  <si>
    <t>　　① 最優先テーマ(A判定領域から3つ程度)</t>
  </si>
  <si>
    <t>　　② 相談者の強み・既に取り組めていること</t>
  </si>
  <si>
    <t>　　③ 想定される具体的提案(住宅・保険・教育・老後 等)　※相談者自身での進め方のご提案です。</t>
  </si>
  <si>
    <t>　　④ 相談の進め方(初回/2回目/フォローアップ)　　　　　　※相談者自身での進め方のご提案です。</t>
  </si>
  <si>
    <t>　　⑤ 留意事項・配慮ポイント　　※相談者自身が進める場合の特に注意が必要なポイントです。</t>
  </si>
  <si>
    <t>■ 6. 担当コンサルタント所見</t>
  </si>
  <si>
    <t>　　生成AIのコメントです。相談者が記入された内容から所見を述べています。</t>
  </si>
  <si>
    <t>生成AIへの問い合わせプロンプト：以下のプロンプトを”コピペ”してください。次にこのEXCELシート（3.2_社員共通_アンケート_集計評価シート）のまま貼付け（＋）してください。尚、生成AIアプリは利用者にて選択してください。上の■5.、■6.に回答が追記されます。</t>
  </si>
  <si>
    <t>基本情報入力</t>
  </si>
  <si>
    <t>相談者氏名（不記載）</t>
  </si>
  <si>
    <t>入力しないでください！</t>
  </si>
  <si>
    <t>ニックネーム（必須）例： タロウちゃん</t>
  </si>
  <si>
    <t>年齢（必須）例：40歳</t>
  </si>
  <si>
    <t>所属・部署（必須）例；会社員</t>
  </si>
  <si>
    <t>役職（必須）例：課長</t>
  </si>
  <si>
    <t>状況（任意）例：節目社員、就労不安社員</t>
  </si>
  <si>
    <t>性別（必須）例：男or女</t>
  </si>
  <si>
    <t>家族構成（必須）　例：夫婦、子供3人</t>
  </si>
  <si>
    <t>記入日</t>
  </si>
  <si>
    <t>相談実施日</t>
  </si>
  <si>
    <t>担当コンサルタント</t>
  </si>
  <si>
    <t>備考(初期見立て・観察メモ)</t>
  </si>
  <si>
    <t>第1部 キャリアコンサルタント視点 回答入力</t>
  </si>
  <si>
    <t>黄色セルに 1～5 の数字をご入力ください  (1=とてもそう思う／5=全くそう思わない)</t>
  </si>
  <si>
    <t>No.</t>
  </si>
  <si>
    <t>領域</t>
  </si>
  <si>
    <t>質問</t>
  </si>
  <si>
    <t>回答</t>
  </si>
  <si>
    <t>得点</t>
  </si>
  <si>
    <t>回答区分</t>
  </si>
  <si>
    <t>意図</t>
  </si>
  <si>
    <t>仕事観・価値観</t>
  </si>
  <si>
    <t>今の仕事にやりがいを感じている</t>
  </si>
  <si>
    <t>心理的負荷の低い導入。自己肯定感の確認</t>
  </si>
  <si>
    <t>自分の強みを仕事で活かせていると感じる</t>
  </si>
  <si>
    <t>自己効力感の測定</t>
  </si>
  <si>
    <t>仕事を通じて成長している実感がある</t>
  </si>
  <si>
    <t>成長欲求と現状のギャップ把握</t>
  </si>
  <si>
    <t>今の働き方は、自分の価値観に合っている</t>
  </si>
  <si>
    <t>価値観と現実の整合性確認</t>
  </si>
  <si>
    <t>仕事と生活のバランスが取れている</t>
  </si>
  <si>
    <t>ワークライフバランスの自己評価</t>
  </si>
  <si>
    <t>自分のキャリアに納得感がある</t>
  </si>
  <si>
    <t>キャリア満足度の確認</t>
  </si>
  <si>
    <t>将来不安（徐々に深く）</t>
  </si>
  <si>
    <t>5年後の自分の姿がイメージできる</t>
  </si>
  <si>
    <t>将来展望の明確さを測定</t>
  </si>
  <si>
    <t>将来不安</t>
  </si>
  <si>
    <t>10年後の働き方に不安を感じることがある</t>
  </si>
  <si>
    <t>中長期的な不安の可視化</t>
  </si>
  <si>
    <t>定年後の生活について考えることがある</t>
  </si>
  <si>
    <t>老後への意識を自然に引き出す</t>
  </si>
  <si>
    <t>健康上の理由で働けなくなることが心配だ</t>
  </si>
  <si>
    <t>就労リスクへの感度測定</t>
  </si>
  <si>
    <t>会社の将来性について不安を感じる</t>
  </si>
  <si>
    <t>雇用不安の確認（責めずに）</t>
  </si>
  <si>
    <t>自分のスキルが今後も通用するか不安だ</t>
  </si>
  <si>
    <t>能力面の自己評価と不安</t>
  </si>
  <si>
    <t>家族・役割</t>
  </si>
  <si>
    <t>家族と将来について話し合う機会がある</t>
  </si>
  <si>
    <t>家族コミュニケーションの状況把握</t>
  </si>
  <si>
    <t>家族の中での自分の役割に満足している</t>
  </si>
  <si>
    <t>家族内ポジションの自己認識</t>
  </si>
  <si>
    <t>子育て(または育児予定)と仕事の両立に不安がある</t>
  </si>
  <si>
    <t>ライフイベントへの不安抽出</t>
  </si>
  <si>
    <t>親の介護について意識することがある</t>
  </si>
  <si>
    <t>隠れた負担要因の確認</t>
  </si>
  <si>
    <t>配偶者・パートナーと価値観が一致している</t>
  </si>
  <si>
    <t>家族内合意形成の状況把握</t>
  </si>
  <si>
    <t>家族のために自分が頑張らねばと感じる</t>
  </si>
  <si>
    <t>役割プレッシャーの確認</t>
  </si>
  <si>
    <t>ライフイベント意識</t>
  </si>
  <si>
    <t>結婚・出産・住宅購入などの計画を具体的に考えている</t>
  </si>
  <si>
    <t>ライフイベント計画性の把握</t>
  </si>
  <si>
    <t>大きな決断をするときは、十分な情報を集める方だ</t>
  </si>
  <si>
    <t>情報収集スタイルの把握</t>
  </si>
  <si>
    <t>人生の節目を意識することが最近増えた</t>
  </si>
  <si>
    <t>「節目感覚」の確認（核心質問）</t>
  </si>
  <si>
    <t>今が人生のターニングポイントだと感じる</t>
  </si>
  <si>
    <t>自己認識の深掘り</t>
  </si>
  <si>
    <t>自分のライフプランを書き出したことがある</t>
  </si>
  <si>
    <t>計画行動の経験有無</t>
  </si>
  <si>
    <t>周囲と比べて自分は遅れていると感じることがある</t>
  </si>
  <si>
    <t>焦り・不安の表出機会</t>
  </si>
  <si>
    <t>意思決定スタイル</t>
  </si>
  <si>
    <t>重要な決断は一人で決める方だ</t>
  </si>
  <si>
    <t>意思決定の独立性確認</t>
  </si>
  <si>
    <t>決断する前に専門家の意見を聞きたいと思う</t>
  </si>
  <si>
    <t>専門家活用への抵抗感測定</t>
  </si>
  <si>
    <t>一度決めたことは最後までやり遂げる方だ</t>
  </si>
  <si>
    <t>実行力の自己評価</t>
  </si>
  <si>
    <t>決断を先延ばしにしがちだ</t>
  </si>
  <si>
    <t>先送り傾向の確認</t>
  </si>
  <si>
    <t>自分の判断に自信がある</t>
  </si>
  <si>
    <t>自己肯定感と意思決定</t>
  </si>
  <si>
    <t>大事なことほど、誰かに相談したくなる</t>
  </si>
  <si>
    <t>相談ニーズの存在確認（重要）</t>
  </si>
  <si>
    <t>変化への耐性</t>
  </si>
  <si>
    <t>環境の変化はチャンスだと思う</t>
  </si>
  <si>
    <t>変化適応性の確認</t>
  </si>
  <si>
    <t>予想外の出来事が起きると動揺しやすい</t>
  </si>
  <si>
    <t>ストレス耐性の測定</t>
  </si>
  <si>
    <t>新しいことを始めるのは好きだ</t>
  </si>
  <si>
    <t>変化志向の確認</t>
  </si>
  <si>
    <t>安定した生活を最も重視する</t>
  </si>
  <si>
    <t>安定志向の度合い</t>
  </si>
  <si>
    <t>リスクを取ることに抵抗がある</t>
  </si>
  <si>
    <t>リスク回避傾向の把握</t>
  </si>
  <si>
    <t>想定外の出費があっても何とかなると思える</t>
  </si>
  <si>
    <t>心理的・経済的余裕の確認</t>
  </si>
  <si>
    <t>支援ニーズ</t>
  </si>
  <si>
    <t>今、誰かに話を聞いてほしいと感じることがある</t>
  </si>
  <si>
    <t>傾聴ニーズの確認</t>
  </si>
  <si>
    <t>信頼できる相談相手がいる</t>
  </si>
  <si>
    <t>既存サポート資源の把握</t>
  </si>
  <si>
    <t>自分一人では解決しにくい課題があると感じる</t>
  </si>
  <si>
    <t>課題認知の言語化</t>
  </si>
  <si>
    <t>専門家に相談することは前向きな行動だと思う</t>
  </si>
  <si>
    <t>相談行動への抵抗感の確認</t>
  </si>
  <si>
    <t>漠然とした不安を整理したいと思うことがある</t>
  </si>
  <si>
    <t>相談動機の喚起</t>
  </si>
  <si>
    <t>キャリアやライフプランを一度じっくり見直したい</t>
  </si>
  <si>
    <t>個別相談への橋渡し</t>
  </si>
  <si>
    <t>回答済み数</t>
  </si>
  <si>
    <t>第2部 CFP視点 回答入力</t>
  </si>
  <si>
    <t>黄色セルに 1～5 の数字をご入力ください  (1=非常に当てはまる／5=全く当てはまらない)</t>
  </si>
  <si>
    <t>収入安定性</t>
  </si>
  <si>
    <t>自分の世帯の収入は今後も安定していると思う</t>
  </si>
  <si>
    <t>主観的収入安定性の把握</t>
  </si>
  <si>
    <t>自分の月収・年収を正確に把握している</t>
  </si>
  <si>
    <t>家計把握度の確認</t>
  </si>
  <si>
    <t>配偶者・パートナーの収入も把握している</t>
  </si>
  <si>
    <t>世帯家計の見える化度</t>
  </si>
  <si>
    <t>賞与(ボーナス)に頼った家計になっている</t>
  </si>
  <si>
    <t>家計脆弱性の確認</t>
  </si>
  <si>
    <t>副業や複数の収入源を持ちたいと思う</t>
  </si>
  <si>
    <t>収入多様化への関心</t>
  </si>
  <si>
    <t>退職金の見込み額を知っている</t>
  </si>
  <si>
    <t>退職金リテラシーの確認</t>
  </si>
  <si>
    <t>支出管理</t>
  </si>
  <si>
    <t>毎月の支出をだいたい把握している</t>
  </si>
  <si>
    <t>支出管理レベルの自己評価</t>
  </si>
  <si>
    <t>何にいくら使っているか説明できる</t>
  </si>
  <si>
    <t>家計の透明度</t>
  </si>
  <si>
    <t>「気がつくとお金が無くなっている」と感じる</t>
  </si>
  <si>
    <t>漏れ支出の自覚</t>
  </si>
  <si>
    <t>固定費を見直したことがある</t>
  </si>
  <si>
    <t>家計改善経験の有無</t>
  </si>
  <si>
    <t>家計簿やアプリで支出を記録している</t>
  </si>
  <si>
    <t>管理ツール活用度</t>
  </si>
  <si>
    <t>節約は得意な方だ</t>
  </si>
  <si>
    <t>自己評価としての節約意識</t>
  </si>
  <si>
    <t>住宅取得意向</t>
  </si>
  <si>
    <t>持ち家を持ちたい(または持ち家を維持したい)</t>
  </si>
  <si>
    <t>住宅志向の確認</t>
  </si>
  <si>
    <t>住宅ローンの仕組みを理解している</t>
  </si>
  <si>
    <t>住宅ローンリテラシー</t>
  </si>
  <si>
    <t>自分が借りられる住宅ローンの上限額を知っている</t>
  </si>
  <si>
    <t>知識ギャップの可視化</t>
  </si>
  <si>
    <t>家賃を払い続けるよりローンの方が得だと思う</t>
  </si>
  <si>
    <t>価値観の確認（誘導しない）</t>
  </si>
  <si>
    <t>住宅取得は人生最大の買い物だと感じる</t>
  </si>
  <si>
    <t>重要性認識の確認</t>
  </si>
  <si>
    <t>住宅取得時の諸費用や税金を理解している</t>
  </si>
  <si>
    <t>隠れたコストへの理解度</t>
  </si>
  <si>
    <t>保険理解度</t>
  </si>
  <si>
    <t>加入している保険の保障内容をすぐに説明できる</t>
  </si>
  <si>
    <t>保険把握度（不足感を引き出す）</t>
  </si>
  <si>
    <t>自分にとって必要な保障額を計算したことがある</t>
  </si>
  <si>
    <t>必要保障額への認識</t>
  </si>
  <si>
    <t>保険料を「なんとなく」で払っている気がする</t>
  </si>
  <si>
    <t>主観的不安の表出</t>
  </si>
  <si>
    <t>保険の見直しは数年に一度行うべきだと思う</t>
  </si>
  <si>
    <t>見直し意識の確認</t>
  </si>
  <si>
    <t>公的保障(遺族年金など)の仕組みを理解している</t>
  </si>
  <si>
    <t>公的制度リテラシー</t>
  </si>
  <si>
    <t>医療保険・がん保険の必要性を判断できる</t>
  </si>
  <si>
    <t>判断力の自己評価</t>
  </si>
  <si>
    <t>教育資金意識</t>
  </si>
  <si>
    <t>子どもの教育費総額のイメージを持っている   不要=1</t>
  </si>
  <si>
    <t>教育資金感覚の確認</t>
  </si>
  <si>
    <t>教育資金の準備方法を複数知っている  不要=1</t>
  </si>
  <si>
    <t>選択肢の認知度</t>
  </si>
  <si>
    <t>学資保険以外の教育資金準備法も検討したい  不要=1</t>
  </si>
  <si>
    <t>多角的検討への意欲</t>
  </si>
  <si>
    <t>子どもの進路によって必要額が変わると感じる</t>
  </si>
  <si>
    <t>リスク認識の確認</t>
  </si>
  <si>
    <t>老後不安</t>
  </si>
  <si>
    <t>老後の生活費がいくら必要か把握している</t>
  </si>
  <si>
    <t>老後資金イメージの有無</t>
  </si>
  <si>
    <t>公的年金だけで老後は不安だと感じる</t>
  </si>
  <si>
    <t>年金不安の度合い</t>
  </si>
  <si>
    <t>老後資金の準備は順調だと思う</t>
  </si>
  <si>
    <t>準備状況の自己評価</t>
  </si>
  <si>
    <t>「老後2,000万円問題」が自分にも当てはまると思う</t>
  </si>
  <si>
    <t>一般化された不安の自覚</t>
  </si>
  <si>
    <t>iDeCoやNISAを活用している(または検討している)</t>
  </si>
  <si>
    <t>制度活用度</t>
  </si>
  <si>
    <t>投資・資産運用</t>
  </si>
  <si>
    <t>預貯金以外の資産運用に関心がある</t>
  </si>
  <si>
    <t>運用への関心度</t>
  </si>
  <si>
    <t>投資について基礎知識があると思う</t>
  </si>
  <si>
    <t>リテラシーの自己評価</t>
  </si>
  <si>
    <t>インフレが資産価値に与える影響を理解している</t>
  </si>
  <si>
    <t>マクロ視点の確認</t>
  </si>
  <si>
    <t>リスク許容度</t>
  </si>
  <si>
    <t>元本割れの可能性がある運用は避けたい</t>
  </si>
  <si>
    <t>リスク許容度の確認</t>
  </si>
  <si>
    <t>病気・失業などの「もしも」に備えはあると思う</t>
  </si>
  <si>
    <t>リスク備えの自己評価</t>
  </si>
  <si>
    <t>お金のことは漠然とした不安が常にある</t>
  </si>
  <si>
    <t>不安の言語化（相談動機）</t>
  </si>
  <si>
    <t>専門家にライフプラン全体を診断してもらいたい</t>
  </si>
  <si>
    <t>個別相談への直接的橋渡し</t>
  </si>
  <si>
    <t>第3部 オープンクエスチョン 回答記録</t>
  </si>
  <si>
    <t>ご回答内容を要約・転記してください。「キーワード」「優先度」「フォローアップ」も記入することで、相談時の話題設計に活用できます。</t>
  </si>
  <si>
    <t>回答(要約)</t>
  </si>
  <si>
    <t>優先度</t>
  </si>
  <si>
    <t>フォローアップ・観察メモ</t>
  </si>
  <si>
    <t>人生観・価値観</t>
  </si>
  <si>
    <t>あなたにとって「豊かさ」とは何ですか?</t>
  </si>
  <si>
    <t>家族と健康を大切にし、心に余裕を持って安心して暮らすことです</t>
  </si>
  <si>
    <t>価値観の入口。経済的＋精神的な視点を引き出す</t>
  </si>
  <si>
    <t>これまでの人生で、自分らしい選択ができたと感じる出来事は何ですか?</t>
  </si>
  <si>
    <t>転職時に迷いながらも、自分の意思で納得して道を選べた経験です</t>
  </si>
  <si>
    <t>過去の意思決定パターンと自己肯定感の確認</t>
  </si>
  <si>
    <t>大切にしている言葉や信条があれば教えてください</t>
  </si>
  <si>
    <t>焦らず続けることが、将来の安心につながるという考えを大切にしています</t>
  </si>
  <si>
    <t>価値観の核を言語化してもらう</t>
  </si>
  <si>
    <t>仕事において「これだけは譲れない」ものは何ですか?</t>
  </si>
  <si>
    <t>信頼できる人間関係と、無理なく力を発揮できる働きやすい環境です</t>
  </si>
  <si>
    <t>キャリア軸の明確化</t>
  </si>
  <si>
    <t>お金に対するご自身のスタンスを一言で表すと?</t>
  </si>
  <si>
    <t>必要な安心を確保しながら、計画的に使い、少しずつ備えたいです</t>
  </si>
  <si>
    <t>金銭観の自己認識</t>
  </si>
  <si>
    <t>理想の生活</t>
  </si>
  <si>
    <t>5年後、どんな生活を送っていたいですか?</t>
  </si>
  <si>
    <t>仕事と家庭のバランスを保ち、健康で穏やかな毎日を送りたいです</t>
  </si>
  <si>
    <t>短期ビジョンの言語化</t>
  </si>
  <si>
    <t>60歳になったとき、どんな1日を過ごしていたいですか?</t>
  </si>
  <si>
    <t>午前は無理なく働き、午後は趣味や家族との時間を楽しみたいです</t>
  </si>
  <si>
    <t>老後を「具体イメージ」で引き出す</t>
  </si>
  <si>
    <t>理想の住まいはどんな場所・どんな間取りですか?</t>
  </si>
  <si>
    <t>交通や買い物に便利で、静かに落ち着いて暮らせる住まいが理想です</t>
  </si>
  <si>
    <t>住宅ニーズの本音抽出</t>
  </si>
  <si>
    <t>お金の心配がなければ、まず何をしたいですか?</t>
  </si>
  <si>
    <t>家族旅行や学び直しなど、今後の楽しみと成長のために使いたいです</t>
  </si>
  <si>
    <t>真の願望の表出</t>
  </si>
  <si>
    <t>ご家族と過ごしたい時間とは、どんな時間ですか?</t>
  </si>
  <si>
    <t>食事や会話をゆっくり楽しみ、互いに安心できる穏やかな時間です</t>
  </si>
  <si>
    <t>家族像と時間配分の価値観</t>
  </si>
  <si>
    <t>現在の課題</t>
  </si>
  <si>
    <t>今、最も気になっている生活上のテーマは何ですか?</t>
  </si>
  <si>
    <t>仕事の継続と家計の見通しを、今後早めに具体的に整理したいです</t>
  </si>
  <si>
    <t>主訴の確認</t>
  </si>
  <si>
    <t>仕事面で、最近モヤモヤしていることはありますか?</t>
  </si>
  <si>
    <t>今の働き方を将来も続けられるか、体力面も含めて確認したいです</t>
  </si>
  <si>
    <t>キャリアの違和感を引き出す</t>
  </si>
  <si>
    <t>家計について、改善したいと感じている部分はどこですか?</t>
  </si>
  <si>
    <t>毎月の固定費と、貯蓄に回せる金額を具体的に見直したいと思います</t>
  </si>
  <si>
    <t>家計の自己診断</t>
  </si>
  <si>
    <t>「これは早めに手を打った方がいい」と感じていることは?</t>
  </si>
  <si>
    <t>健康面や収入減への備えは、問題が大きくなる前に考えたいと思います</t>
  </si>
  <si>
    <t>緊急度の高い課題の特定</t>
  </si>
  <si>
    <t>何から手をつけてよいか分からない、と感じる領域はありますか?</t>
  </si>
  <si>
    <t>家計と仕事の優先順位をどう決めるか、具体的に整理できず迷っています</t>
  </si>
  <si>
    <t>支援ニーズの自然な引き出し</t>
  </si>
  <si>
    <t>お金と仕事の関係</t>
  </si>
  <si>
    <t>現在の収入は、ご自身の希望する生活水準に対してどう感じますか?</t>
  </si>
  <si>
    <t>生活はできていますが、将来資金や急な支出への備えを整えたいです</t>
  </si>
  <si>
    <t>主観的な収入評価</t>
  </si>
  <si>
    <t>もし収入が半分になったら、生活はどう変わると思いますか?</t>
  </si>
  <si>
    <t>支出を大きく見直し、生活水準や働き方も調整する必要があります</t>
  </si>
  <si>
    <t>リスクシナリオの想像</t>
  </si>
  <si>
    <t>働けなくなった場合の備えについて、どこまで考えていますか?</t>
  </si>
  <si>
    <t>貯蓄や保険で備えたいですが、今の内容で十分か確認できていません</t>
  </si>
  <si>
    <t>就労リスクへの認識</t>
  </si>
  <si>
    <t>仕事で得たいものを「収入」「やりがい」「安定」で順位付けすると?</t>
  </si>
  <si>
    <t>安定を第一にしつつ、収入とやりがいのバランスも大切にしたいです</t>
  </si>
  <si>
    <t>キャリア軸の優先順位確認</t>
  </si>
  <si>
    <t>お金を「使う」「貯める」「増やす」のうち、得意なのはどれですか?</t>
  </si>
  <si>
    <t>貯めることは意識していますが、増やすことにはまだ苦手意識があります</t>
  </si>
  <si>
    <t>金銭行動特性の自己分析</t>
  </si>
  <si>
    <t>家族との将来</t>
  </si>
  <si>
    <t>ご家族と「将来のこと」を話し合うのは、どんなときですか?</t>
  </si>
  <si>
    <t>進学や住宅、親のことなど、大きな節目の時に家族で話し合います</t>
  </si>
  <si>
    <t>家族コミュニケーションの実態</t>
  </si>
  <si>
    <t>お子様(予定含む)に、将来どんな経験をさせてあげたいですか?</t>
  </si>
  <si>
    <t>学びや体験を通じて、自分で考えて選ぶ力を育ててあげたいと思います</t>
  </si>
  <si>
    <t>教育観・価値観の表出</t>
  </si>
  <si>
    <t>パートナーと意見が分かれやすいテーマは何ですか?</t>
  </si>
  <si>
    <t>お金の使い方や将来の住まいで、互いの考えが分かれやすいと思います</t>
  </si>
  <si>
    <t>家族内意思決定の難所把握</t>
  </si>
  <si>
    <t>ご両親(義理含む)の今後について、考えていることはありますか?</t>
  </si>
  <si>
    <t>介護や生活支援が必要になった時、どこまで関わるか気になります</t>
  </si>
  <si>
    <t>介護・援助等の隠れ課題抽出</t>
  </si>
  <si>
    <t>ご家族にとって「安心」とはどんな状態ですか?</t>
  </si>
  <si>
    <t>必要なお金があり、困った時に家族で相談できる状態だと思います</t>
  </si>
  <si>
    <t>家族目線での価値観言語化</t>
  </si>
  <si>
    <t>不安・リスク認識</t>
  </si>
  <si>
    <t>夜、ふと目が覚めたときに頭をよぎる心配事はありますか?</t>
  </si>
  <si>
    <t>老後資金や健康、家族への負担についてふと心配になることがあります</t>
  </si>
  <si>
    <t>潜在的不安の表出（共感的問い）</t>
  </si>
  <si>
    <t>「もしも」のことを考えると、特に何が気になりますか?</t>
  </si>
  <si>
    <t>病気や失業で収入が途絶えた場合の生活が、今はとても気になります</t>
  </si>
  <si>
    <t>リスク認識の優先順位</t>
  </si>
  <si>
    <t>健康面で気をつけていること、気になっていることはありますか?</t>
  </si>
  <si>
    <t>睡眠や食事には気をつけていますが、運動不足が現在の大きな課題です</t>
  </si>
  <si>
    <t>健康リスクの確認</t>
  </si>
  <si>
    <t>周囲の同世代の方を見て、焦りを感じることはありますか?</t>
  </si>
  <si>
    <t>同世代の昇進や貯蓄額を聞くと、自分は大丈夫なのか少し焦ります</t>
  </si>
  <si>
    <t>比較不安の表出</t>
  </si>
  <si>
    <t>将来の見通しが立たないと感じる領域はどこですか?</t>
  </si>
  <si>
    <t>仕事、家計、老後資金の見通しを、今後具体的に立てたいと思います</t>
  </si>
  <si>
    <t>不確実性の特定</t>
  </si>
  <si>
    <t>意思決定の背景</t>
  </si>
  <si>
    <t>これまで大きな決断をした際、何が決め手になりましたか?</t>
  </si>
  <si>
    <t>家族の安心と、自分自身が納得できることが大きな決め手になります</t>
  </si>
  <si>
    <t>意思決定パターンの把握</t>
  </si>
  <si>
    <t>決断する前に、誰に相談することが多いですか?</t>
  </si>
  <si>
    <t>まず家族に相談し、その後必要に応じて専門家にも聞くことが多いです</t>
  </si>
  <si>
    <t>相談ネットワークの確認</t>
  </si>
  <si>
    <t>専門家に相談するとしたら、どんなことを期待しますか?</t>
  </si>
  <si>
    <t>漠然とした不安を整理し、具体的な選択肢や行動にしたいと思います</t>
  </si>
  <si>
    <t>相談ニーズの具体化</t>
  </si>
  <si>
    <t>過去に「もっと早く相談しておけばよかった」と思ったことは?</t>
  </si>
  <si>
    <t>家計や保険の見直しは、もっと早く相談すればよかったと思います</t>
  </si>
  <si>
    <t>相談行動への動機付け</t>
  </si>
  <si>
    <t>ここまでお答えいただいて、改めて気になったことは何ですか?</t>
  </si>
  <si>
    <t>働き方と将来資金のバランスが、改めて気になる点だと感じました</t>
  </si>
  <si>
    <t>内省の促進</t>
  </si>
  <si>
    <t>自分一人で考えるよりも、整理して話してみたいテーマはありますか?</t>
  </si>
  <si>
    <t>家計、仕事、家族のことを順番に整理して、落ち着いて話したいです</t>
  </si>
  <si>
    <t>相談ニーズの自己発見</t>
  </si>
  <si>
    <t>もし時間をかけてじっくり整理する機会があれば、何を一番扱いたいですか?</t>
  </si>
  <si>
    <t>今後の働き方と生活設計を、一番時間をかけてじっくり扱いたいです</t>
  </si>
  <si>
    <t>個別相談テーマの絞り込み</t>
  </si>
  <si>
    <t>今日この後、もう少し詳しくお話しする時間を取らせていただいてもよろしいでしょうか?</t>
  </si>
  <si>
    <t>はい、可能であれば今日の内容をもう少し詳しく整理したいと思います</t>
  </si>
  <si>
    <t>同意取得（クロージング）</t>
  </si>
  <si>
    <t>領域別 集計・評価ダッシュボード</t>
  </si>
  <si>
    <t>■ キャリアコンサルタント視点 領域別集計</t>
  </si>
  <si>
    <t>#</t>
  </si>
  <si>
    <t>回答数</t>
  </si>
  <si>
    <t>平均得点</t>
  </si>
  <si>
    <t>ばらつき(σ)</t>
  </si>
  <si>
    <t>最高</t>
  </si>
  <si>
    <t>最低</t>
  </si>
  <si>
    <t>解釈の目安</t>
  </si>
  <si>
    <t>高=満足度高い／低=やりがい低下の可能性</t>
  </si>
  <si>
    <t>高=不安が強い ⇒ ケア優先</t>
  </si>
  <si>
    <t>高=家族関係良好／低=家族内ケア要</t>
  </si>
  <si>
    <t>高=節目意識が高い ⇒ 提案適期</t>
  </si>
  <si>
    <t>傾向把握用(良し悪しではない)</t>
  </si>
  <si>
    <t>高=柔軟／低=安定志向強い</t>
  </si>
  <si>
    <t>高=相談意欲が高い ⇒ 個別相談へ</t>
  </si>
  <si>
    <t>■ CFP視点 領域別集計</t>
  </si>
  <si>
    <t>低=収入不安強い／世帯家計把握度に注意</t>
  </si>
  <si>
    <t>低=家計の見える化が必要</t>
  </si>
  <si>
    <t>高=住宅相談ニーズあり／低=知識補強必要</t>
  </si>
  <si>
    <t>低=保険見直し提案の好機</t>
  </si>
  <si>
    <t>高=具体的計画段階／低=試算提示が有効</t>
  </si>
  <si>
    <t>高=老後資金準備の最重点提案テーマ</t>
  </si>
  <si>
    <t>低=NISA/iDeCo啓発機会</t>
  </si>
  <si>
    <t>総合判断用(リスク許容/不安の混在を確認)</t>
  </si>
  <si>
    <t>総合評価レポート</t>
  </si>
  <si>
    <t>■ 1. 相談者プロフィール</t>
  </si>
  <si>
    <t>氏名</t>
  </si>
  <si>
    <t>年齢</t>
  </si>
  <si>
    <t>対象区分</t>
  </si>
  <si>
    <t>家族構成</t>
  </si>
  <si>
    <t>■ 2. 回答状況</t>
  </si>
  <si>
    <t>キャリア視点 回答済み</t>
  </si>
  <si>
    <t>CFP視点 回答済み</t>
  </si>
  <si>
    <t>オープンQA 記述あり</t>
  </si>
  <si>
    <t>■ 3. 総合スコア</t>
  </si>
  <si>
    <t>キャリア視点 平均</t>
  </si>
  <si>
    <t>CFP視点 平均</t>
  </si>
  <si>
    <t>■ 4. 相談優先度 一覧 (キャリア + CFP の16領域)</t>
  </si>
  <si>
    <t>領域名</t>
  </si>
  <si>
    <t>■ 5. 個別相談に向けた提案ポイント・話題設計</t>
  </si>
  <si>
    <t>① 最優先テーマ(A判定領域から3つ程度)</t>
  </si>
  <si>
    <t>② 相談者の強み・既に取り組めていること</t>
  </si>
  <si>
    <t>③ 想定される具体的提案(住宅・保険・教育・老後 等)</t>
  </si>
  <si>
    <t>④ 相談の進め方(初回/2回目/フォローアップ)</t>
  </si>
  <si>
    <t>⑤ 留意事項・配慮ポイント</t>
  </si>
  <si>
    <t>【運用上の補足ガイド】</t>
  </si>
  <si>
    <t>①使用順序の推奨 キャリアコンサルアンケート（5択）→ CFPアンケート（5択）→ オープンクエスチョン</t>
  </si>
  <si>
    <t>→ 5択で心理的ウォーミングアップと自己理解を進めた後、オープン質問で深掘りすることで、相談者は「すでに答えた延長線上」として自然に話せます。</t>
  </si>
  <si>
    <t>②節目社員・就労不安社員への配慮</t>
  </si>
  <si>
    <t>就労不安に直接触れる設問（領域2の「会社の将来性」「スキル通用性」）は、自己責任を問う表現を避け、「不安を感じることがある」という共感的言い回しに統一しています。</t>
  </si>
  <si>
    <t>節目意識を引き出す設問（領域4のNo.21〜22）は核心ですが、判定的にならないよう抽象度を保っています。</t>
  </si>
  <si>
    <t>③クロージング時の声かけ例</t>
  </si>
  <si>
    <t>「お答えいただいた内容を拝見すると、〇〇の部分にお気持ちが集まっているように感じました。この機会に、ご家族の将来やお金のこと全体を一度整理してみませんか。お話を伺う中で、ご自身でも気づかなかった選択肢が見えてくることがよくあります」</t>
  </si>
  <si>
    <t>この一言で、アンケート回答がそのまま個別相談の入口として機能します。</t>
  </si>
  <si>
    <t>実務でそのまま使える形で整理しましたが、対象者層（節目社員のみ／就労不安社員のみ／両方）や、所要時間（15分版／30分版）に応じて設問数の調整も可能です。必要であればお申し付けください。</t>
  </si>
  <si>
    <t>あなたの入力: ①～3をアンケート形式のWORDで利用者提示用で作成.</t>
  </si>
  <si>
    <t>①～3をアンケート形式のWORDで利用者提示用で作成.そのデータをEXCELで入力し集計評価するシートを作成してください。</t>
  </si>
  <si>
    <t>Claudeが返答しました: 承知しました。利用者提示用のWordアンケートと、回答入力・集計評価用のExcelシートを作成します。 スキルを把握しました。Wordアンケートとそれに連動するExcel集計シートを作成します。 環境を確認できました。まずはWordアンケートを作成します。 Wordファイルが正常に生成されました。次にExcel集計シ…</t>
  </si>
  <si>
    <t>納品物の概要</t>
  </si>
  <si>
    <t>①「アンケート_利用者用.docx」（利用者提示用）</t>
  </si>
  <si>
    <t>表紙＋使い方説明＋基本情報記入欄</t>
  </si>
  <si>
    <t>第1部 キャリア視点 5択（42問・チェックボックス□形式）</t>
  </si>
  <si>
    <t>第2部 CFP視点 5択（40問・チェックボックス□形式）</t>
  </si>
  <si>
    <t>第3部 オープンクエスチョン（38問・自由記述罫線付）</t>
  </si>
  <si>
    <t>末尾に個別相談への自然な誘導メッセージ</t>
  </si>
  <si>
    <t>ヘッダー・フッター・ページ番号付きA4判、日本語フォント（MS明朝・MSゴシック）使用</t>
  </si>
  <si>
    <t>②「アンケート_集計評価シート.xlsx」（運営者用集計ツール）</t>
  </si>
  <si>
    <t>シート</t>
  </si>
  <si>
    <t>役割</t>
  </si>
  <si>
    <t>0_表紙・使い方</t>
  </si>
  <si>
    <t>操作手順と評価ロジックの説明</t>
  </si>
  <si>
    <t>1_基本情報</t>
  </si>
  <si>
    <t>相談者情報入力（対象区分はプルダウン選択）</t>
  </si>
  <si>
    <t>2_キャリア回答入力</t>
  </si>
  <si>
    <t>42問の1〜5回答 → 自動で得点換算（6-x反転）</t>
  </si>
  <si>
    <t>3_CFP回答入力</t>
  </si>
  <si>
    <t>40問の1〜5回答 → 自動で得点換算</t>
  </si>
  <si>
    <t>4_オープンQA記録</t>
  </si>
  <si>
    <t>38問の要約転記＋優先度（A/B/C）プルダウン</t>
  </si>
  <si>
    <t>5_領域別ダッシュボード</t>
  </si>
  <si>
    <t>平均得点・標準偏差・最高最低・相談優先度を自動判定＋レーダーチャート2枚</t>
  </si>
  <si>
    <t>6_総合評価レポート</t>
  </si>
  <si>
    <t>16領域の優先度一覧＋提案ポイント記入欄</t>
  </si>
  <si>
    <t>特徴</t>
  </si>
  <si>
    <t>入力セル＝黄色／自動計算セル＝緑で視認性確保</t>
  </si>
  <si>
    <t>データ検証で1〜5以外の入力をブロック</t>
  </si>
  <si>
    <t>「将来不安」「支援ニーズ」「老後不安」などネガティブ系領域は逆転ロジックで判定（高得点＝ケア優先）</t>
  </si>
  <si>
    <t>優先度A判定は赤、B判定は黄でハイライト</t>
  </si>
  <si>
    <t>カラースケールで領域スコアの強弱が一目で分かる</t>
  </si>
  <si>
    <t>全311数式エラーゼロを確認済み、サンプルデータで集計動作も検証済み</t>
  </si>
  <si>
    <t>利用者向けWordは紙配布またはPDF化、Excelはコンサルタント側で1名1ファイル運用を想定しています。</t>
  </si>
  <si>
    <t>アンケート 利用者用</t>
  </si>
  <si>
    <t>ドキュメント · DOCX </t>
  </si>
  <si>
    <t>ダウンロード</t>
  </si>
  <si>
    <t>アンケート 集計評価シート</t>
  </si>
  <si>
    <t>スプレッドシート · XLSX </t>
  </si>
  <si>
    <t>すべてダウンロード</t>
  </si>
  <si>
    <t>あなたの入力: 添付提案書はサンプルです。この提案書にあるようなライフイベント、キャッシュフロー表（100歳までの）も作成してください。当然必要な情報である利用者、配偶者、家族の年齢、将来にわたって発生する収入やローンなどの支出も入力できるようなアンケート形式のWORDや実績集計するプログラムを含めEXCELシートでシステム作成して…</t>
  </si>
  <si>
    <t>Claudeが返答しました: 承知しました。提案書サンプルを確認した上で、ライフイベント表・キャッシュフロー表（100歳まで）を含む本格的なライフプランニングシステムを構築します。 提案書テンプレートの構造を把握しました。これをもとに、ライフイベント表＋100歳までのキャッシュフロー表を含む完全なライフプランニングシステムを構築します。</t>
  </si>
  <si>
    <t>承知しました。提案書サンプルを確認した上で、ライフイベント表・キャッシュフロー表（100歳まで）を含む本格的なライフプランニングシステムを構築します。</t>
  </si>
  <si>
    <t>4個のコマンドを実行しました</t>
  </si>
  <si>
    <t>提案書テンプレートの構造を把握しました。これをもとに、ライフイベント表＋100歳までのキャッシュフロー表を含む完全なライフプランニングシステムを構築します。</t>
  </si>
  <si>
    <t>設計内容：</t>
  </si>
  <si>
    <t>Word: 詳細ヒアリングシート（家族・収入・支出・ローン・資産・将来計画）</t>
  </si>
  <si>
    <t>Excel: 入力データから自動でライフイベント表＋100歳までのCF表＋必要保障額＋グラフを生成</t>
  </si>
  <si>
    <t>ファイルを作成しました, コマンドを実行しました</t>
  </si>
  <si>
    <t>Wordヒアリングシート完成。次にExcelシステム（100歳までのCF表＋自動シミュレーション）を構築します。</t>
  </si>
  <si>
    <t>ライフプラン用Excelシステム生成スクリプト（メインシート群）</t>
  </si>
  <si>
    <t>tarou</t>
    <phoneticPr fontId="13"/>
  </si>
  <si>
    <t>40歳</t>
    <phoneticPr fontId="13"/>
  </si>
  <si>
    <t>会社員</t>
  </si>
  <si>
    <t>課長</t>
  </si>
  <si>
    <t>節目社員</t>
  </si>
  <si>
    <t>男性</t>
  </si>
  <si>
    <t>夫婦＋子3人以上</t>
  </si>
  <si>
    <t>-</t>
  </si>
  <si>
    <t>A:最優先</t>
  </si>
  <si>
    <t>CFP視点では「支出管理」「老後不安」「投資・資産運用」がA判定で、最優先テーマです。まず毎月の固定費・変動費を見える化し、老後資金の不足感と漠然不安を数値で確認します。あわせてNISA等は基礎理解から始め、無理のない資産形成の入口づくりを提案します。</t>
  </si>
  <si>
    <t>相談者は家族と健康を重視し、安心して暮らしたい価値観が明確です。仕事も安定・人間関係・無理のない働き方を大切にしており、節目で自分なりに納得して選択してきた経験があります。専門家相談にも前向きで、課題を整理して行動に移せる土台があります。</t>
  </si>
  <si>
    <t>具体提案は、①家計支出の棚卸しと貯蓄可能額の確認、②保険内容と必要保障額の再点検、③老後生活費・年金見込み・退職金を踏まえたキャッシュフロー作成、④教育・住宅・介護等のライフイベント費用整理、⑤低リスクから学ぶ資産運用の基礎設計です。</t>
  </si>
  <si>
    <t>初回は価値観、家族状況、収入支出、現在の不安を丁寧に聴き取り、優先順位を一緒に整理します。2回目はキャッシュフロー表を用いて老後・保険・資産形成の課題を見える化します。フォローでは固定費見直し、相談先、実行時期を具体的な行動計画に落とします。</t>
  </si>
  <si>
    <t>安定志向が強く、将来資金や健康面への不安も見られるため、急な投資提案や過度な節約指導は避けます。家族との安心感を軸に、本人が納得して小さく始められる選択肢を提示します。数値化と対話を重ね、不安を責めずに整理する姿勢が重要です。</t>
  </si>
  <si>
    <t>本アンケートから、相談者は「家族と健康を大切にし、安心して暮らすこと」を中核価値としており、仕事・家計・老後資金を分けて考えるのではなく、生活全体の見通しとして整理する支援が有効と考えます。キャリア面では、働き方への納得感や家族との関係を大切にしつつ、将来の働き方・体力面・会社やスキルへの不安を抱えています。FP面では、支出管理、老後資金、投資・資産運用が最優先課題であり、保険や教育資金も含めた確認が必要です。初回面談では不安の背景を丁寧に聴き、支出の見える化とキャッシュフロー作成を入口に、本人と家族が納得できる無理のない行動計画へつなげることが望まれます。</t>
  </si>
  <si>
    <r>
      <rPr>
        <b/>
        <sz val="11"/>
        <color theme="1"/>
        <rFont val="ＭＳ ゴシック"/>
        <family val="3"/>
        <charset val="128"/>
      </rPr>
      <t>あなたは経験豊富なキャリコンと</t>
    </r>
    <r>
      <rPr>
        <b/>
        <sz val="11"/>
        <color theme="1"/>
        <rFont val="Calibri"/>
        <family val="2"/>
      </rPr>
      <t>CFP</t>
    </r>
    <r>
      <rPr>
        <b/>
        <sz val="11"/>
        <color theme="1"/>
        <rFont val="ＭＳ ゴシック"/>
        <family val="3"/>
        <charset val="128"/>
      </rPr>
      <t>です。</t>
    </r>
    <r>
      <rPr>
        <b/>
        <sz val="11"/>
        <color theme="1"/>
        <rFont val="Calibri"/>
        <family val="2"/>
      </rPr>
      <t>#</t>
    </r>
    <r>
      <rPr>
        <b/>
        <sz val="11"/>
        <color theme="1"/>
        <rFont val="ＭＳ ゴシック"/>
        <family val="3"/>
        <charset val="128"/>
      </rPr>
      <t>「</t>
    </r>
    <r>
      <rPr>
        <b/>
        <sz val="11"/>
        <color theme="1"/>
        <rFont val="Calibri"/>
        <family val="2"/>
      </rPr>
      <t>2.</t>
    </r>
    <r>
      <rPr>
        <b/>
        <sz val="11"/>
        <color theme="1"/>
        <rFont val="ＭＳ ゴシック"/>
        <family val="3"/>
        <charset val="128"/>
      </rPr>
      <t>キャリア回答入力」シートと、「</t>
    </r>
    <r>
      <rPr>
        <b/>
        <sz val="11"/>
        <color theme="1"/>
        <rFont val="Calibri"/>
        <family val="2"/>
      </rPr>
      <t>3.FP</t>
    </r>
    <r>
      <rPr>
        <b/>
        <sz val="11"/>
        <color theme="1"/>
        <rFont val="ＭＳ ゴシック"/>
        <family val="3"/>
        <charset val="128"/>
      </rPr>
      <t>回答入力」と「5.領域別ダッシュボード」、及び「</t>
    </r>
    <r>
      <rPr>
        <b/>
        <sz val="11"/>
        <color theme="1"/>
        <rFont val="Calibri"/>
        <family val="2"/>
      </rPr>
      <t>4.</t>
    </r>
    <r>
      <rPr>
        <b/>
        <sz val="11"/>
        <color theme="1"/>
        <rFont val="ＭＳ ゴシック"/>
        <family val="3"/>
        <charset val="128"/>
      </rPr>
      <t>オープン</t>
    </r>
    <r>
      <rPr>
        <b/>
        <sz val="11"/>
        <color theme="1"/>
        <rFont val="Calibri"/>
        <family val="2"/>
      </rPr>
      <t>QA</t>
    </r>
    <r>
      <rPr>
        <b/>
        <sz val="11"/>
        <color theme="1"/>
        <rFont val="ＭＳ ゴシック"/>
        <family val="3"/>
        <charset val="128"/>
      </rPr>
      <t>記録」の</t>
    </r>
    <r>
      <rPr>
        <b/>
        <sz val="11"/>
        <color theme="1"/>
        <rFont val="Calibri"/>
        <family val="2"/>
      </rPr>
      <t>C</t>
    </r>
    <r>
      <rPr>
        <b/>
        <sz val="11"/>
        <color theme="1"/>
        <rFont val="ＭＳ ゴシック"/>
        <family val="3"/>
        <charset val="128"/>
      </rPr>
      <t>列、</t>
    </r>
    <r>
      <rPr>
        <b/>
        <sz val="11"/>
        <color theme="1"/>
        <rFont val="Calibri"/>
        <family val="2"/>
      </rPr>
      <t>D</t>
    </r>
    <r>
      <rPr>
        <b/>
        <sz val="11"/>
        <color theme="1"/>
        <rFont val="ＭＳ ゴシック"/>
        <family val="3"/>
        <charset val="128"/>
      </rPr>
      <t>列、</t>
    </r>
    <r>
      <rPr>
        <b/>
        <sz val="11"/>
        <color theme="1"/>
        <rFont val="Calibri"/>
        <family val="2"/>
      </rPr>
      <t>E</t>
    </r>
    <r>
      <rPr>
        <b/>
        <sz val="11"/>
        <color theme="1"/>
        <rFont val="ＭＳ ゴシック"/>
        <family val="3"/>
        <charset val="128"/>
      </rPr>
      <t>列、</t>
    </r>
    <r>
      <rPr>
        <b/>
        <sz val="11"/>
        <color theme="1"/>
        <rFont val="Calibri"/>
        <family val="2"/>
      </rPr>
      <t>F</t>
    </r>
    <r>
      <rPr>
        <b/>
        <sz val="11"/>
        <color theme="1"/>
        <rFont val="ＭＳ ゴシック"/>
        <family val="3"/>
        <charset val="128"/>
      </rPr>
      <t>列を参照してください。＃それにより「</t>
    </r>
    <r>
      <rPr>
        <b/>
        <sz val="11"/>
        <color theme="1"/>
        <rFont val="Calibri"/>
        <family val="2"/>
      </rPr>
      <t>6</t>
    </r>
    <r>
      <rPr>
        <b/>
        <sz val="11"/>
        <color theme="1"/>
        <rFont val="ＭＳ ゴシック"/>
        <family val="3"/>
        <charset val="128"/>
      </rPr>
      <t>総合評価レポート」の</t>
    </r>
    <r>
      <rPr>
        <b/>
        <sz val="11"/>
        <color theme="1"/>
        <rFont val="Calibri"/>
        <family val="2"/>
      </rPr>
      <t>A40</t>
    </r>
    <r>
      <rPr>
        <b/>
        <sz val="11"/>
        <color theme="1"/>
        <rFont val="ＭＳ ゴシック"/>
        <family val="3"/>
        <charset val="128"/>
      </rPr>
      <t>～</t>
    </r>
    <r>
      <rPr>
        <b/>
        <sz val="11"/>
        <color theme="1"/>
        <rFont val="Calibri"/>
        <family val="2"/>
      </rPr>
      <t>A44</t>
    </r>
    <r>
      <rPr>
        <b/>
        <sz val="11"/>
        <color theme="1"/>
        <rFont val="ＭＳ ゴシック"/>
        <family val="3"/>
        <charset val="128"/>
      </rPr>
      <t>に対する回答を</t>
    </r>
    <r>
      <rPr>
        <b/>
        <sz val="11"/>
        <color theme="1"/>
        <rFont val="Calibri"/>
        <family val="2"/>
      </rPr>
      <t>B40</t>
    </r>
    <r>
      <rPr>
        <b/>
        <sz val="11"/>
        <color theme="1"/>
        <rFont val="ＭＳ ゴシック"/>
        <family val="3"/>
        <charset val="128"/>
      </rPr>
      <t>～</t>
    </r>
    <r>
      <rPr>
        <b/>
        <sz val="11"/>
        <color theme="1"/>
        <rFont val="Calibri"/>
        <family val="2"/>
      </rPr>
      <t>C44</t>
    </r>
    <r>
      <rPr>
        <b/>
        <sz val="11"/>
        <color theme="1"/>
        <rFont val="ＭＳ ゴシック"/>
        <family val="3"/>
        <charset val="128"/>
      </rPr>
      <t>に各</t>
    </r>
    <r>
      <rPr>
        <b/>
        <sz val="11"/>
        <color theme="1"/>
        <rFont val="Calibri"/>
        <family val="2"/>
      </rPr>
      <t>200</t>
    </r>
    <r>
      <rPr>
        <b/>
        <sz val="11"/>
        <color theme="1"/>
        <rFont val="ＭＳ ゴシック"/>
        <family val="3"/>
        <charset val="128"/>
      </rPr>
      <t>文字程度で記載してください。更に「</t>
    </r>
    <r>
      <rPr>
        <b/>
        <sz val="11"/>
        <color theme="1"/>
        <rFont val="Calibri"/>
        <family val="2"/>
      </rPr>
      <t>6</t>
    </r>
    <r>
      <rPr>
        <b/>
        <sz val="11"/>
        <color theme="1"/>
        <rFont val="ＭＳ ゴシック"/>
        <family val="3"/>
        <charset val="128"/>
      </rPr>
      <t>総合評価レポート」の</t>
    </r>
    <r>
      <rPr>
        <b/>
        <sz val="11"/>
        <color theme="1"/>
        <rFont val="Calibri"/>
        <family val="2"/>
      </rPr>
      <t>A46</t>
    </r>
    <r>
      <rPr>
        <b/>
        <sz val="11"/>
        <color theme="1"/>
        <rFont val="ＭＳ Ｐゴシック"/>
        <family val="2"/>
        <charset val="128"/>
      </rPr>
      <t>～</t>
    </r>
    <r>
      <rPr>
        <b/>
        <sz val="11"/>
        <color theme="1"/>
        <rFont val="Calibri"/>
        <family val="2"/>
      </rPr>
      <t>C46</t>
    </r>
    <r>
      <rPr>
        <b/>
        <sz val="11"/>
        <color theme="1"/>
        <rFont val="ＭＳ ゴシック"/>
        <family val="3"/>
        <charset val="128"/>
      </rPr>
      <t>の</t>
    </r>
    <r>
      <rPr>
        <b/>
        <sz val="11"/>
        <color theme="1"/>
        <rFont val="Segoe UI Symbol"/>
        <family val="3"/>
      </rPr>
      <t>■</t>
    </r>
    <r>
      <rPr>
        <b/>
        <sz val="11"/>
        <color theme="1"/>
        <rFont val="Calibri"/>
        <family val="2"/>
      </rPr>
      <t xml:space="preserve"> 6. </t>
    </r>
    <r>
      <rPr>
        <b/>
        <sz val="11"/>
        <color theme="1"/>
        <rFont val="ＭＳ ゴシック"/>
        <family val="3"/>
        <charset val="128"/>
      </rPr>
      <t>担当コンサルタント所見についてを</t>
    </r>
    <r>
      <rPr>
        <b/>
        <sz val="11"/>
        <color theme="1"/>
        <rFont val="Calibri"/>
        <family val="2"/>
      </rPr>
      <t xml:space="preserve">A47 </t>
    </r>
    <r>
      <rPr>
        <b/>
        <sz val="11"/>
        <color theme="1"/>
        <rFont val="ＭＳ ゴシック"/>
        <family val="3"/>
        <charset val="128"/>
      </rPr>
      <t>～</t>
    </r>
    <r>
      <rPr>
        <b/>
        <sz val="11"/>
        <color theme="1"/>
        <rFont val="Calibri"/>
        <family val="2"/>
      </rPr>
      <t>C51</t>
    </r>
    <r>
      <rPr>
        <b/>
        <sz val="11"/>
        <color theme="1"/>
        <rFont val="ＭＳ ゴシック"/>
        <family val="3"/>
        <charset val="128"/>
      </rPr>
      <t>に</t>
    </r>
    <r>
      <rPr>
        <b/>
        <sz val="11"/>
        <color theme="1"/>
        <rFont val="Calibri"/>
        <family val="2"/>
      </rPr>
      <t>600</t>
    </r>
    <r>
      <rPr>
        <b/>
        <sz val="11"/>
        <color theme="1"/>
        <rFont val="ＭＳ ゴシック"/>
        <family val="3"/>
        <charset val="128"/>
      </rPr>
      <t>文字程度で記載してください。</t>
    </r>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</si>
</sst>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 / 5.00&quot;"/>
  </numFmts>
  <fonts count="39">
    <font>
      <sz val="11"/>
      <color theme="1"/>
      <name val="Calibri"/>
      <family val="2"/>
      <charset val="1"/>
    </font>
    <font>
      <b/>
      <sz val="20"/>
      <color rgb="FFFFFFFF"/>
      <name val="Noto Sans CJK SC"/>
      <family val="2"/>
    </font>
    <font>
      <i/>
      <sz val="11"/>
      <color rgb="FF555555"/>
      <name val="Noto Sans CJK SC"/>
      <family val="2"/>
    </font>
    <font>
      <b/>
      <sz val="12"/>
      <color rgb="FF1F4E79"/>
      <name val="Noto Sans CJK SC"/>
      <family val="2"/>
    </font>
    <font>
      <b/>
      <sz val="11"/>
      <name val="Yu Gothic"/>
      <family val="3"/>
      <charset val="128"/>
    </font>
    <font>
      <sz val="11"/>
      <name val="Noto Sans CJK SC"/>
      <family val="2"/>
    </font>
    <font>
      <sz val="11"/>
      <name val="Yu Gothic"/>
      <family val="3"/>
      <charset val="128"/>
    </font>
    <font>
      <b/>
      <sz val="11"/>
      <name val="Noto Sans CJK SC"/>
      <family val="2"/>
    </font>
    <font>
      <b/>
      <sz val="14"/>
      <color rgb="FFFFFFFF"/>
      <name val="Noto Sans CJK SC"/>
      <family val="2"/>
    </font>
    <font>
      <b/>
      <sz val="11"/>
      <color rgb="FFFFFFFF"/>
      <name val="Yu Gothic"/>
      <family val="3"/>
      <charset val="128"/>
    </font>
    <font>
      <b/>
      <sz val="11"/>
      <color rgb="FFFFFFFF"/>
      <name val="Noto Sans CJK SC"/>
      <family val="2"/>
    </font>
    <font>
      <sz val="10"/>
      <name val="Noto Sans CJK SC"/>
      <family val="2"/>
    </font>
    <font>
      <b/>
      <sz val="12"/>
      <color rgb="FF1F4E79"/>
      <name val="Yu Gothic"/>
      <family val="3"/>
      <charset val="128"/>
    </font>
    <font>
      <sz val="6"/>
      <name val="ＭＳ Ｐゴシック"/>
      <family val="3"/>
      <charset val="128"/>
    </font>
    <font>
      <b/>
      <sz val="14"/>
      <color rgb="FFFFFFFF"/>
      <name val="ＭＳ ゴシック"/>
      <family val="3"/>
      <charset val="128"/>
    </font>
    <font>
      <i/>
      <sz val="11"/>
      <color rgb="FFA6A6A6"/>
      <name val="Calibri"/>
      <family val="2"/>
    </font>
    <font>
      <b/>
      <sz val="11"/>
      <color theme="1"/>
      <name val="Calibri"/>
      <family val="2"/>
    </font>
    <font>
      <sz val="11"/>
      <color theme="1"/>
      <name val="ＭＳ ゴシック"/>
      <family val="3"/>
      <charset val="128"/>
    </font>
    <font>
      <sz val="10"/>
      <name val="Noto Sans CJK SC"/>
      <family val="3"/>
      <charset val="128"/>
    </font>
    <font>
      <b/>
      <sz val="11"/>
      <color rgb="FFFFFFFF"/>
      <name val="ＭＳ ゴシック"/>
      <family val="3"/>
      <charset val="128"/>
    </font>
    <font>
      <b/>
      <sz val="16"/>
      <color theme="1"/>
      <name val="Calibri"/>
      <family val="2"/>
      <charset val="1"/>
    </font>
    <font>
      <b/>
      <sz val="11"/>
      <color theme="1"/>
      <name val="Calibri"/>
      <family val="2"/>
      <charset val="1"/>
    </font>
    <font>
      <b/>
      <sz val="10"/>
      <color rgb="FFFF0000"/>
      <name val="Noto Sans CJK SC"/>
      <family val="2"/>
    </font>
    <font>
      <b/>
      <sz val="11"/>
      <name val="ＭＳ ゴシック"/>
      <family val="3"/>
      <charset val="128"/>
    </font>
    <font>
      <b/>
      <sz val="11"/>
      <name val="Noto Sans CJK SC"/>
      <family val="3"/>
      <charset val="128"/>
    </font>
    <font>
      <sz val="11"/>
      <name val="Noto Sans CJK SC"/>
      <family val="3"/>
      <charset val="128"/>
    </font>
    <font>
      <b/>
      <sz val="11"/>
      <color theme="1"/>
      <name val="Calibri"/>
      <family val="2"/>
      <charset val="128"/>
    </font>
    <font>
      <b/>
      <sz val="11"/>
      <color theme="1"/>
      <name val="ＭＳ ゴシック"/>
      <family val="3"/>
      <charset val="128"/>
    </font>
    <font>
      <b/>
      <sz val="11"/>
      <color theme="1"/>
      <name val="Segoe UI Symbol"/>
      <family val="3"/>
    </font>
    <font>
      <b/>
      <sz val="11"/>
      <color theme="1"/>
      <name val="Calibri"/>
      <family val="3"/>
      <charset val="128"/>
    </font>
    <font>
      <sz val="11"/>
      <color theme="1"/>
      <name val="ＭＳ Ｐゴシック"/>
      <family val="3"/>
      <charset val="128"/>
    </font>
    <font>
      <b/>
      <sz val="11"/>
      <color theme="1"/>
      <name val="ＭＳ Ｐゴシック"/>
      <family val="3"/>
      <charset val="128"/>
    </font>
    <font>
      <b/>
      <sz val="11"/>
      <name val="Noto Sans CJK SC"/>
      <family val="1"/>
    </font>
    <font>
      <b/>
      <sz val="12"/>
      <color theme="3"/>
      <name val="ＭＳ Ｐゴシック"/>
      <family val="3"/>
      <charset val="128"/>
    </font>
    <font>
      <sz val="11"/>
      <name val="ＭＳ Ｐゴシック"/>
      <family val="3"/>
      <charset val="128"/>
    </font>
    <font>
      <b/>
      <sz val="9"/>
      <color rgb="FF8B0000"/>
      <name val="Meiryo"/>
      <family val="3"/>
      <charset val="128"/>
    </font>
    <font>
      <b/>
      <sz val="11"/>
      <color theme="1"/>
      <name val="ＭＳ Ｐゴシック"/>
      <family val="2"/>
      <charset val="128"/>
    </font>
    <font>
      <sz val="10"/>
      <name val="Yu Gothic"/>
      <family val="3"/>
      <charset val="128"/>
    </font>
    <font>
      <sz val="10"/>
      <color theme="1"/>
      <name val="Yu Gothic"/>
      <family val="3"/>
      <charset val="128"/>
    </font>
  </fonts>
  <fills count="20">
    <fill>
      <patternFill patternType="none"/>
    </fill>
    <fill>
      <patternFill patternType="gray125"/>
    </fill>
    <fill>
      <patternFill patternType="solid">
        <fgColor rgb="FF1F4E79"/>
        <bgColor rgb="FF2E5F99"/>
      </patternFill>
    </fill>
    <fill>
      <patternFill patternType="solid">
        <fgColor rgb="FFD9E2F3"/>
        <bgColor rgb="FFD9D9D9"/>
      </patternFill>
    </fill>
    <fill>
      <patternFill patternType="solid">
        <fgColor rgb="FFEDEDED"/>
        <bgColor rgb="FFE2EFDA"/>
      </patternFill>
    </fill>
    <fill>
      <patternFill patternType="solid">
        <fgColor rgb="FFFFF8E1"/>
        <bgColor rgb="FFFFF2CC"/>
      </patternFill>
    </fill>
    <fill>
      <patternFill patternType="solid">
        <fgColor rgb="FFFFF2CC"/>
        <bgColor rgb="FFFFF8E1"/>
      </patternFill>
    </fill>
    <fill>
      <patternFill patternType="solid">
        <fgColor rgb="FF2E75B6"/>
        <bgColor rgb="FF397BCA"/>
      </patternFill>
    </fill>
    <fill>
      <patternFill patternType="solid">
        <fgColor rgb="FFE2EFDA"/>
        <bgColor rgb="FFEDEDED"/>
      </patternFill>
    </fill>
    <fill>
      <patternFill patternType="solid">
        <fgColor rgb="FFFFFF00"/>
        <bgColor indexed="64"/>
      </patternFill>
    </fill>
    <fill>
      <patternFill patternType="solid">
        <fgColor theme="6" tint="0.59999389629810485"/>
        <bgColor rgb="FFEDEDED"/>
      </patternFill>
    </fill>
    <fill>
      <patternFill patternType="solid">
        <fgColor theme="6" tint="0.59999389629810485"/>
        <bgColor rgb="FFFFF8E1"/>
      </patternFill>
    </fill>
    <fill>
      <patternFill patternType="solid">
        <fgColor theme="6" tint="0.59999389629810485"/>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0"/>
        <bgColor rgb="FFFFF2CC"/>
      </patternFill>
    </fill>
    <fill>
      <patternFill patternType="solid">
        <fgColor theme="6" tint="0.79998168889431442"/>
        <bgColor indexed="64"/>
      </patternFill>
    </fill>
    <fill>
      <patternFill patternType="solid">
        <fgColor rgb="FFFFFFF0"/>
      </patternFill>
    </fill>
    <fill>
      <patternFill patternType="solid">
        <fgColor theme="6" tint="0.59996337778862885"/>
        <bgColor indexed="65"/>
      </patternFill>
    </fill>
  </fills>
  <borders count="15">
    <border>
      <left/>
      <right/>
      <top/>
      <bottom/>
      <diagonal/>
    </border>
    <border>
      <left style="thin">
        <color rgb="FF888888"/>
      </left>
      <right style="thin">
        <color rgb="FF888888"/>
      </right>
      <top style="thin">
        <color rgb="FF888888"/>
      </top>
      <bottom style="thin">
        <color rgb="FF888888"/>
      </bottom>
      <diagonal/>
    </border>
    <border>
      <left style="thin">
        <color rgb="FF888888"/>
      </left>
      <right/>
      <top style="thin">
        <color rgb="FF888888"/>
      </top>
      <bottom style="thin">
        <color rgb="FF888888"/>
      </bottom>
      <diagonal/>
    </border>
    <border>
      <left style="thin">
        <color rgb="FF888888"/>
      </left>
      <right/>
      <top style="thin">
        <color rgb="FF888888"/>
      </top>
      <bottom/>
      <diagonal/>
    </border>
    <border>
      <left/>
      <right/>
      <top style="thin">
        <color rgb="FF888888"/>
      </top>
      <bottom/>
      <diagonal/>
    </border>
    <border>
      <left/>
      <right/>
      <top style="thin">
        <color rgb="FF888888"/>
      </top>
      <bottom style="thin">
        <color rgb="FF888888"/>
      </bottom>
      <diagonal/>
    </border>
    <border>
      <left style="thin">
        <color rgb="FF888888"/>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888888"/>
      </left>
      <right style="thin">
        <color rgb="FF888888"/>
      </right>
      <top/>
      <bottom style="thin">
        <color rgb="FF888888"/>
      </bottom>
      <diagonal/>
    </border>
    <border>
      <left style="thin">
        <color indexed="64"/>
      </left>
      <right style="thin">
        <color indexed="64"/>
      </right>
      <top/>
      <bottom style="thin">
        <color indexed="64"/>
      </bottom>
      <diagonal/>
    </border>
    <border>
      <left style="thin">
        <color rgb="FF8B0000"/>
      </left>
      <right style="thin">
        <color rgb="FF8B0000"/>
      </right>
      <top style="thin">
        <color rgb="FF8B0000"/>
      </top>
      <bottom style="thin">
        <color rgb="FF8B0000"/>
      </bottom>
      <diagonal/>
    </border>
  </borders>
  <cellStyleXfs count="1">
    <xf numFmtId="0" fontId="0" fillId="0" borderId="0"/>
  </cellStyleXfs>
  <cellXfs count="82">
    <xf numFmtId="0" fontId="0" fillId="0" borderId="0" xfId="0"/>
    <xf numFmtId="0" fontId="4" fillId="3"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7"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3" borderId="1" xfId="0" applyFont="1" applyFill="1" applyBorder="1" applyAlignment="1">
      <alignment horizontal="left" vertical="center" wrapText="1"/>
    </xf>
    <xf numFmtId="0" fontId="6" fillId="6" borderId="1" xfId="0" applyFont="1" applyFill="1" applyBorder="1" applyAlignment="1">
      <alignment horizontal="left" vertical="top" wrapText="1"/>
    </xf>
    <xf numFmtId="0" fontId="9" fillId="7"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11" fillId="4"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7" fillId="3" borderId="1" xfId="0" applyFont="1" applyFill="1" applyBorder="1" applyAlignment="1">
      <alignment horizontal="right" vertical="center"/>
    </xf>
    <xf numFmtId="0" fontId="4" fillId="8" borderId="1" xfId="0" applyFont="1" applyFill="1" applyBorder="1" applyAlignment="1">
      <alignment horizontal="left" vertical="center"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7" fillId="0" borderId="1" xfId="0" applyFont="1" applyBorder="1" applyAlignment="1">
      <alignment horizontal="left" vertical="center" wrapText="1"/>
    </xf>
    <xf numFmtId="0" fontId="0" fillId="8" borderId="1" xfId="0" applyFill="1" applyBorder="1" applyAlignment="1">
      <alignment horizontal="center" vertical="center" wrapText="1"/>
    </xf>
    <xf numFmtId="2" fontId="0" fillId="8" borderId="1" xfId="0" applyNumberFormat="1" applyFill="1" applyBorder="1"/>
    <xf numFmtId="0" fontId="4" fillId="0" borderId="1" xfId="0" applyFont="1" applyBorder="1" applyAlignment="1">
      <alignment horizontal="center" vertical="center" wrapText="1"/>
    </xf>
    <xf numFmtId="0" fontId="11" fillId="0" borderId="1" xfId="0" applyFont="1" applyBorder="1" applyAlignment="1">
      <alignment horizontal="left" vertical="center" wrapText="1"/>
    </xf>
    <xf numFmtId="0" fontId="7" fillId="4"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2" fontId="6" fillId="8" borderId="1" xfId="0" applyNumberFormat="1" applyFont="1" applyFill="1" applyBorder="1" applyAlignment="1">
      <alignment horizontal="center" vertical="center" wrapText="1"/>
    </xf>
    <xf numFmtId="0" fontId="15" fillId="6" borderId="1" xfId="0" applyFont="1" applyFill="1" applyBorder="1" applyAlignment="1">
      <alignment horizontal="left" vertical="top" wrapText="1"/>
    </xf>
    <xf numFmtId="0" fontId="0" fillId="0" borderId="7" xfId="0" applyBorder="1"/>
    <xf numFmtId="0" fontId="18" fillId="4" borderId="1" xfId="0" applyFont="1" applyFill="1" applyBorder="1" applyAlignment="1">
      <alignment horizontal="left" vertical="center" wrapText="1"/>
    </xf>
    <xf numFmtId="0" fontId="17" fillId="0" borderId="7" xfId="0" applyFont="1" applyBorder="1"/>
    <xf numFmtId="0" fontId="0" fillId="0" borderId="0" xfId="0" applyAlignment="1">
      <alignment wrapText="1"/>
    </xf>
    <xf numFmtId="56" fontId="0" fillId="0" borderId="0" xfId="0" applyNumberFormat="1" applyAlignment="1">
      <alignment wrapText="1"/>
    </xf>
    <xf numFmtId="0" fontId="19" fillId="7" borderId="1" xfId="0" applyFont="1" applyFill="1" applyBorder="1" applyAlignment="1">
      <alignment horizontal="center" vertical="center" wrapText="1"/>
    </xf>
    <xf numFmtId="0" fontId="20" fillId="0" borderId="0" xfId="0" applyFont="1" applyAlignment="1">
      <alignment wrapText="1"/>
    </xf>
    <xf numFmtId="0" fontId="21" fillId="0" borderId="0" xfId="0" applyFont="1" applyAlignment="1">
      <alignment wrapText="1"/>
    </xf>
    <xf numFmtId="0" fontId="0" fillId="9" borderId="0" xfId="0" applyFill="1" applyAlignment="1">
      <alignment wrapText="1"/>
    </xf>
    <xf numFmtId="0" fontId="23" fillId="3"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5" fillId="0" borderId="1" xfId="0" applyFont="1" applyBorder="1" applyAlignment="1">
      <alignment horizontal="left" vertical="center" wrapText="1"/>
    </xf>
    <xf numFmtId="0" fontId="6" fillId="10" borderId="1" xfId="0" applyFont="1" applyFill="1" applyBorder="1" applyAlignment="1">
      <alignment horizontal="center" vertical="center" wrapText="1"/>
    </xf>
    <xf numFmtId="0" fontId="6" fillId="11" borderId="1" xfId="0" applyFont="1" applyFill="1" applyBorder="1" applyAlignment="1">
      <alignment horizontal="left" vertical="top" wrapText="1"/>
    </xf>
    <xf numFmtId="14" fontId="6" fillId="11" borderId="1" xfId="0" applyNumberFormat="1" applyFont="1" applyFill="1" applyBorder="1" applyAlignment="1">
      <alignment horizontal="left" vertical="top" wrapText="1"/>
    </xf>
    <xf numFmtId="0" fontId="11" fillId="12" borderId="1" xfId="0" applyFont="1" applyFill="1" applyBorder="1" applyAlignment="1">
      <alignment horizontal="center" vertical="center" wrapText="1"/>
    </xf>
    <xf numFmtId="0" fontId="7" fillId="4" borderId="1" xfId="0" applyFont="1" applyFill="1" applyBorder="1" applyAlignment="1">
      <alignment horizontal="left" vertical="center" shrinkToFit="1"/>
    </xf>
    <xf numFmtId="0" fontId="21" fillId="0" borderId="8" xfId="0" applyFont="1" applyBorder="1"/>
    <xf numFmtId="0" fontId="0" fillId="0" borderId="9" xfId="0" applyBorder="1"/>
    <xf numFmtId="0" fontId="32" fillId="4" borderId="1" xfId="0" applyFont="1" applyFill="1" applyBorder="1" applyAlignment="1">
      <alignment horizontal="left" vertical="top" wrapText="1"/>
    </xf>
    <xf numFmtId="0" fontId="4" fillId="3" borderId="12"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21" fillId="0" borderId="9" xfId="0" applyFont="1" applyBorder="1"/>
    <xf numFmtId="0" fontId="30" fillId="0" borderId="8" xfId="0" applyFont="1" applyBorder="1"/>
    <xf numFmtId="0" fontId="31" fillId="0" borderId="8" xfId="0" applyFont="1" applyBorder="1"/>
    <xf numFmtId="0" fontId="34" fillId="0" borderId="8" xfId="0" applyFont="1" applyBorder="1"/>
    <xf numFmtId="0" fontId="11" fillId="14" borderId="1" xfId="0" applyFont="1" applyFill="1" applyBorder="1" applyAlignment="1">
      <alignment horizontal="center" vertical="center" wrapText="1"/>
    </xf>
    <xf numFmtId="0" fontId="5" fillId="0" borderId="12" xfId="0" applyFont="1" applyBorder="1" applyAlignment="1">
      <alignment horizontal="left" vertical="center" wrapText="1"/>
    </xf>
    <xf numFmtId="0" fontId="25" fillId="14" borderId="1" xfId="0" applyFont="1" applyFill="1" applyBorder="1" applyAlignment="1">
      <alignment horizontal="left" vertical="center" wrapText="1"/>
    </xf>
    <xf numFmtId="0" fontId="22" fillId="5" borderId="0" xfId="0" applyFont="1" applyFill="1" applyAlignment="1">
      <alignment horizontal="center" vertical="center" wrapText="1"/>
    </xf>
    <xf numFmtId="0" fontId="0" fillId="0" borderId="0" xfId="0"/>
    <xf numFmtId="0" fontId="8" fillId="2" borderId="0" xfId="0" applyFont="1" applyFill="1" applyAlignment="1">
      <alignment horizontal="center" vertical="center" wrapText="1"/>
    </xf>
    <xf numFmtId="0" fontId="35" fillId="18" borderId="14" xfId="0" applyFont="1" applyFill="1" applyBorder="1" applyAlignment="1">
      <alignment horizontal="center" vertical="center" wrapText="1"/>
    </xf>
    <xf numFmtId="0" fontId="3" fillId="3" borderId="7" xfId="0" applyFont="1" applyFill="1" applyBorder="1" applyAlignment="1">
      <alignment horizontal="left" vertical="center" wrapText="1"/>
    </xf>
    <xf numFmtId="0" fontId="0" fillId="0" borderId="11" xfId="0" applyBorder="1"/>
    <xf numFmtId="0" fontId="29" fillId="17" borderId="13" xfId="0" applyFont="1" applyFill="1" applyBorder="1" applyAlignment="1">
      <alignment vertical="center" wrapText="1"/>
    </xf>
    <xf numFmtId="0" fontId="0" fillId="0" borderId="10" xfId="0" applyBorder="1"/>
    <xf numFmtId="0" fontId="1" fillId="2" borderId="0" xfId="0" applyFont="1" applyFill="1" applyAlignment="1">
      <alignment horizontal="center" vertical="center" wrapText="1"/>
    </xf>
    <xf numFmtId="0" fontId="5" fillId="16" borderId="7" xfId="0" applyFont="1" applyFill="1" applyBorder="1" applyAlignment="1">
      <alignment horizontal="left" vertical="center" wrapText="1"/>
    </xf>
    <xf numFmtId="0" fontId="2" fillId="0" borderId="0" xfId="0" applyFont="1" applyAlignment="1">
      <alignment horizontal="center" vertical="center" wrapText="1"/>
    </xf>
    <xf numFmtId="0" fontId="26" fillId="15" borderId="7" xfId="0" applyFont="1" applyFill="1" applyBorder="1" applyAlignment="1">
      <alignment vertical="center" wrapText="1"/>
    </xf>
    <xf numFmtId="0" fontId="33" fillId="13" borderId="7" xfId="0" applyFont="1" applyFill="1" applyBorder="1" applyAlignment="1">
      <alignment vertical="center" wrapText="1"/>
    </xf>
    <xf numFmtId="0" fontId="14" fillId="2" borderId="0" xfId="0" applyFont="1" applyFill="1" applyAlignment="1">
      <alignment horizontal="center" vertical="center" wrapText="1"/>
    </xf>
    <xf numFmtId="0" fontId="3" fillId="3" borderId="0" xfId="0" applyFont="1" applyFill="1" applyAlignment="1">
      <alignment horizontal="left" vertical="center" wrapText="1"/>
    </xf>
    <xf numFmtId="0" fontId="12" fillId="3" borderId="0" xfId="0" applyFont="1" applyFill="1" applyAlignment="1">
      <alignment horizontal="left" vertical="center" wrapText="1"/>
    </xf>
    <xf numFmtId="0" fontId="6" fillId="8" borderId="2" xfId="0" applyFont="1" applyFill="1" applyBorder="1" applyAlignment="1">
      <alignment horizontal="left" vertical="center" wrapText="1"/>
    </xf>
    <xf numFmtId="0" fontId="0" fillId="0" borderId="5" xfId="0" applyBorder="1"/>
    <xf numFmtId="176" fontId="6" fillId="8" borderId="2" xfId="0" applyNumberFormat="1" applyFont="1" applyFill="1" applyBorder="1" applyAlignment="1">
      <alignment horizontal="left" vertical="center" wrapText="1"/>
    </xf>
    <xf numFmtId="0" fontId="6" fillId="12" borderId="2" xfId="0" applyFont="1" applyFill="1" applyBorder="1" applyAlignment="1">
      <alignment horizontal="left" vertical="center" wrapText="1"/>
    </xf>
    <xf numFmtId="0" fontId="37" fillId="19" borderId="2" xfId="0" applyFont="1" applyFill="1" applyBorder="1" applyAlignment="1">
      <alignment horizontal="left" vertical="top" wrapText="1"/>
    </xf>
    <xf numFmtId="0" fontId="38" fillId="0" borderId="5" xfId="0" applyFont="1" applyBorder="1" applyAlignment="1">
      <alignment horizontal="left" vertical="top" wrapText="1"/>
    </xf>
    <xf numFmtId="0" fontId="37" fillId="19" borderId="3" xfId="0" applyFont="1" applyFill="1" applyBorder="1" applyAlignment="1">
      <alignment horizontal="left" vertical="top" wrapText="1"/>
    </xf>
    <xf numFmtId="0" fontId="38" fillId="0" borderId="4" xfId="0" applyFont="1" applyBorder="1" applyAlignment="1">
      <alignment horizontal="left" vertical="top" wrapText="1"/>
    </xf>
    <xf numFmtId="0" fontId="38" fillId="0" borderId="6" xfId="0" applyFont="1" applyBorder="1" applyAlignment="1">
      <alignment horizontal="left" vertical="top" wrapText="1"/>
    </xf>
    <xf numFmtId="0" fontId="38" fillId="0" borderId="0" xfId="0" applyFont="1" applyAlignment="1">
      <alignment horizontal="left" vertical="top" wrapText="1"/>
    </xf>
  </cellXfs>
  <cellStyles count="1">
    <cellStyle name="標準" xfId="0" builtinId="0"/>
  </cellStyles>
  <dxfs count="4">
    <dxf>
      <font>
        <b/>
        <sz val="11"/>
        <color rgb="FF9C5700"/>
        <name val="Yu Gothic"/>
        <charset val="1"/>
      </font>
      <fill>
        <patternFill>
          <bgColor rgb="FFFFEB9C"/>
        </patternFill>
      </fill>
    </dxf>
    <dxf>
      <font>
        <b/>
        <sz val="11"/>
        <color rgb="FF9C0006"/>
        <name val="Yu Gothic"/>
        <charset val="1"/>
      </font>
      <fill>
        <patternFill>
          <bgColor rgb="FFFFC7CE"/>
        </patternFill>
      </fill>
    </dxf>
    <dxf>
      <font>
        <b/>
        <sz val="11"/>
        <color rgb="FF9C0006"/>
        <name val="Yu Gothic"/>
        <charset val="1"/>
      </font>
      <fill>
        <patternFill>
          <bgColor rgb="FFFFC7CE"/>
        </patternFill>
      </fill>
    </dxf>
    <dxf>
      <font>
        <b/>
        <sz val="11"/>
        <color rgb="FF9C0006"/>
        <name val="Yu Gothic"/>
        <charset val="1"/>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8000"/>
      <rgbColor rgb="FF000080"/>
      <rgbColor rgb="FF808000"/>
      <rgbColor rgb="FF800080"/>
      <rgbColor rgb="FF2E5F99"/>
      <rgbColor rgb="FFFFF2CC"/>
      <rgbColor rgb="FF878787"/>
      <rgbColor rgb="FF9999FF"/>
      <rgbColor rgb="FF993366"/>
      <rgbColor rgb="FFFFF8E1"/>
      <rgbColor rgb="FFEDEDED"/>
      <rgbColor rgb="FF660066"/>
      <rgbColor rgb="FFFF8080"/>
      <rgbColor rgb="FF2E75B6"/>
      <rgbColor rgb="FFD9D9D9"/>
      <rgbColor rgb="FF000080"/>
      <rgbColor rgb="FFFF00FF"/>
      <rgbColor rgb="FFFFFF00"/>
      <rgbColor rgb="FF00FFFF"/>
      <rgbColor rgb="FF800080"/>
      <rgbColor rgb="FF800000"/>
      <rgbColor rgb="FF008080"/>
      <rgbColor rgb="FF0000FF"/>
      <rgbColor rgb="FF00CCFF"/>
      <rgbColor rgb="FFD9E2F3"/>
      <rgbColor rgb="FFE2EFDA"/>
      <rgbColor rgb="FFFFEB9C"/>
      <rgbColor rgb="FF99CCFF"/>
      <rgbColor rgb="FFFF99CC"/>
      <rgbColor rgb="FFCC99FF"/>
      <rgbColor rgb="FFFFC7CE"/>
      <rgbColor rgb="FF397BCA"/>
      <rgbColor rgb="FF33CCCC"/>
      <rgbColor rgb="FF99CC00"/>
      <rgbColor rgb="FFFFCC00"/>
      <rgbColor rgb="FFFF9900"/>
      <rgbColor rgb="FFFF6600"/>
      <rgbColor rgb="FF666666"/>
      <rgbColor rgb="FF888888"/>
      <rgbColor rgb="FF003366"/>
      <rgbColor rgb="FF339966"/>
      <rgbColor rgb="FF003300"/>
      <rgbColor rgb="FF333300"/>
      <rgbColor rgb="FF9C5700"/>
      <rgbColor rgb="FF993366"/>
      <rgbColor rgb="FF1F4E79"/>
      <rgbColor rgb="FF555555"/>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rot="0"/>
          <a:lstStyle/>
          <a:p>
            <a:pPr>
              <a:defRPr sz="1800" b="1" strike="noStrike" spc="-1">
                <a:solidFill>
                  <a:srgbClr val="000000"/>
                </a:solidFill>
                <a:latin typeface="Calibri"/>
              </a:defRPr>
            </a:pPr>
            <a:r>
              <a:rPr lang="ja-JP" altLang="en-US" sz="1800" b="1" strike="noStrike" spc="-1">
                <a:solidFill>
                  <a:srgbClr val="000000"/>
                </a:solidFill>
                <a:latin typeface="Calibri"/>
              </a:rPr>
              <a:t>キャリア視点 領域別スコア</a:t>
            </a:r>
          </a:p>
        </c:rich>
      </c:tx>
      <c:overlay val="0"/>
      <c:spPr>
        <a:noFill/>
        <a:ln w="0">
          <a:noFill/>
          <a:prstDash val="solid"/>
        </a:ln>
      </c:spPr>
    </c:title>
    <c:autoTitleDeleted val="0"/>
    <c:plotArea>
      <c:layout/>
      <c:radarChart>
        <c:radarStyle val="filled"/>
        <c:varyColors val="0"/>
        <c:ser>
          <c:idx val="0"/>
          <c:order val="0"/>
          <c:tx>
            <c:strRef>
              <c:f>'5_領域別ダッシュボード'!$E$5</c:f>
              <c:strCache>
                <c:ptCount val="1"/>
                <c:pt idx="0">
                  <c:v>平均得点</c:v>
                </c:pt>
              </c:strCache>
            </c:strRef>
          </c:tx>
          <c:spPr>
            <a:gradFill>
              <a:gsLst>
                <a:gs pos="0">
                  <a:srgbClr val="2E5F99"/>
                </a:gs>
                <a:gs pos="80000">
                  <a:srgbClr val="3C7AC7"/>
                </a:gs>
                <a:gs pos="100000">
                  <a:srgbClr val="397BCA"/>
                </a:gs>
              </a:gsLst>
              <a:lin ang="16200000"/>
            </a:gradFill>
            <a:ln w="0">
              <a:noFill/>
              <a:prstDash val="solid"/>
            </a:ln>
          </c:spPr>
          <c:dLbls>
            <c:spPr>
              <a:noFill/>
              <a:ln>
                <a:noFill/>
                <a:prstDash val="solid"/>
              </a:ln>
            </c:spPr>
            <c:txPr>
              <a:bodyPr/>
              <a:lstStyle/>
              <a:p>
                <a:pPr>
                  <a:defRPr sz="1000" b="0" strike="noStrike" spc="-1">
                    <a:latin typeface="Arial"/>
                  </a:defRPr>
                </a:pPr>
                <a:endParaRPr lang="ja-JP"/>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'5_領域別ダッシュボード'!$C$6:$C$12</c:f>
              <c:strCache>
                <c:ptCount val="7"/>
                <c:pt idx="0">
                  <c:v>仕事観・価値観</c:v>
                </c:pt>
                <c:pt idx="1">
                  <c:v>将来不安</c:v>
                </c:pt>
                <c:pt idx="2">
                  <c:v>家族・役割</c:v>
                </c:pt>
                <c:pt idx="3">
                  <c:v>ライフイベント意識</c:v>
                </c:pt>
                <c:pt idx="4">
                  <c:v>意思決定スタイル</c:v>
                </c:pt>
                <c:pt idx="5">
                  <c:v>変化への耐性</c:v>
                </c:pt>
                <c:pt idx="6">
                  <c:v>支援ニーズ</c:v>
                </c:pt>
              </c:strCache>
            </c:strRef>
          </c:cat>
          <c:val>
            <c:numRef>
              <c:f>'5_領域別ダッシュボード'!$E$6:$E$12</c:f>
              <c:numCache>
                <c:formatCode>0.00</c:formatCode>
                <c:ptCount val="7"/>
                <c:pt idx="0">
                  <c:v>2.5</c:v>
                </c:pt>
                <c:pt idx="1">
                  <c:v>2.8333333333333335</c:v>
                </c:pt>
                <c:pt idx="2">
                  <c:v>3.1666666666666665</c:v>
                </c:pt>
                <c:pt idx="3">
                  <c:v>3</c:v>
                </c:pt>
                <c:pt idx="4">
                  <c:v>3.1666666666666665</c:v>
                </c:pt>
                <c:pt idx="5">
                  <c:v>4.166666666666667</c:v>
                </c:pt>
                <c:pt idx="6">
                  <c:v>3.5</c:v>
                </c:pt>
              </c:numCache>
            </c:numRef>
          </c:val>
          <c:extLst>
            <c:ext xmlns:c16="http://schemas.microsoft.com/office/drawing/2014/chart" uri="{C3380CC4-5D6E-409C-BE32-E72D297353CC}">
              <c16:uniqueId val="{00000000-BD23-400A-8082-35845EEEE89E}"/>
            </c:ext>
          </c:extLst>
        </c:ser>
        <c:dLbls>
          <c:showLegendKey val="0"/>
          <c:showVal val="0"/>
          <c:showCatName val="0"/>
          <c:showSerName val="0"/>
          <c:showPercent val="0"/>
          <c:showBubbleSize val="0"/>
        </c:dLbls>
        <c:axId val="24682569"/>
        <c:axId val="99706777"/>
      </c:radarChart>
      <c:catAx>
        <c:axId val="24682569"/>
        <c:scaling>
          <c:orientation val="maxMin"/>
        </c:scaling>
        <c:delete val="0"/>
        <c:axPos val="b"/>
        <c:numFmt formatCode="General" sourceLinked="1"/>
        <c:majorTickMark val="none"/>
        <c:minorTickMark val="none"/>
        <c:tickLblPos val="nextTo"/>
        <c:spPr>
          <a:ln w="9360">
            <a:noFill/>
            <a:prstDash val="solid"/>
          </a:ln>
        </c:spPr>
        <c:txPr>
          <a:bodyPr/>
          <a:lstStyle/>
          <a:p>
            <a:pPr>
              <a:defRPr sz="1000" b="0" strike="noStrike" spc="-1">
                <a:solidFill>
                  <a:srgbClr val="000000"/>
                </a:solidFill>
                <a:latin typeface="Calibri"/>
              </a:defRPr>
            </a:pPr>
            <a:endParaRPr lang="ja-JP"/>
          </a:p>
        </c:txPr>
        <c:crossAx val="99706777"/>
        <c:crosses val="autoZero"/>
        <c:auto val="1"/>
        <c:lblAlgn val="ctr"/>
        <c:lblOffset val="100"/>
        <c:noMultiLvlLbl val="0"/>
      </c:catAx>
      <c:valAx>
        <c:axId val="99706777"/>
        <c:scaling>
          <c:orientation val="minMax"/>
        </c:scaling>
        <c:delete val="0"/>
        <c:axPos val="l"/>
        <c:majorGridlines>
          <c:spPr>
            <a:ln w="9360">
              <a:solidFill>
                <a:srgbClr val="878787"/>
              </a:solidFill>
              <a:prstDash val="solid"/>
              <a:round/>
            </a:ln>
          </c:spPr>
        </c:majorGridlines>
        <c:numFmt formatCode="0.00" sourceLinked="1"/>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ja-JP"/>
          </a:p>
        </c:txPr>
        <c:crossAx val="24682569"/>
        <c:crosses val="autoZero"/>
        <c:crossBetween val="midCat"/>
      </c:valAx>
    </c:plotArea>
    <c:legend>
      <c:legendPos val="r"/>
      <c:overlay val="0"/>
      <c:spPr>
        <a:noFill/>
        <a:ln w="0">
          <a:noFill/>
          <a:prstDash val="solid"/>
        </a:ln>
      </c:spPr>
      <c:txPr>
        <a:bodyPr/>
        <a:lstStyle/>
        <a:p>
          <a:pPr>
            <a:defRPr sz="1000" b="0" strike="noStrike" spc="-1">
              <a:solidFill>
                <a:srgbClr val="000000"/>
              </a:solidFill>
              <a:latin typeface="Calibri"/>
            </a:defRPr>
          </a:pPr>
          <a:endParaRPr lang="ja-JP"/>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1"/>
  <c:style val="2"/>
  <c:chart>
    <c:title>
      <c:tx>
        <c:rich>
          <a:bodyPr rot="0"/>
          <a:lstStyle/>
          <a:p>
            <a:pPr>
              <a:defRPr sz="1800" b="1" strike="noStrike" spc="-1">
                <a:solidFill>
                  <a:srgbClr val="000000"/>
                </a:solidFill>
                <a:latin typeface="Calibri"/>
              </a:defRPr>
            </a:pPr>
            <a:r>
              <a:rPr lang="en-US" sz="1800" b="1" strike="noStrike" spc="-1">
                <a:solidFill>
                  <a:srgbClr val="000000"/>
                </a:solidFill>
                <a:latin typeface="Calibri"/>
              </a:rPr>
              <a:t>CFP</a:t>
            </a:r>
            <a:r>
              <a:rPr lang="ja-JP" altLang="en-US" sz="1800" b="1" strike="noStrike" spc="-1">
                <a:solidFill>
                  <a:srgbClr val="000000"/>
                </a:solidFill>
                <a:latin typeface="Calibri"/>
              </a:rPr>
              <a:t>視点 領域別スコア</a:t>
            </a:r>
          </a:p>
        </c:rich>
      </c:tx>
      <c:overlay val="0"/>
      <c:spPr>
        <a:noFill/>
        <a:ln w="0">
          <a:noFill/>
          <a:prstDash val="solid"/>
        </a:ln>
      </c:spPr>
    </c:title>
    <c:autoTitleDeleted val="0"/>
    <c:plotArea>
      <c:layout/>
      <c:radarChart>
        <c:radarStyle val="filled"/>
        <c:varyColors val="0"/>
        <c:ser>
          <c:idx val="0"/>
          <c:order val="0"/>
          <c:tx>
            <c:strRef>
              <c:f>'5_領域別ダッシュボード'!$E$16</c:f>
              <c:strCache>
                <c:ptCount val="1"/>
                <c:pt idx="0">
                  <c:v>平均得点</c:v>
                </c:pt>
              </c:strCache>
            </c:strRef>
          </c:tx>
          <c:spPr>
            <a:gradFill>
              <a:gsLst>
                <a:gs pos="0">
                  <a:srgbClr val="2E5F99"/>
                </a:gs>
                <a:gs pos="80000">
                  <a:srgbClr val="3C7AC7"/>
                </a:gs>
                <a:gs pos="100000">
                  <a:srgbClr val="397BCA"/>
                </a:gs>
              </a:gsLst>
              <a:lin ang="16200000"/>
            </a:gradFill>
            <a:ln w="0">
              <a:noFill/>
              <a:prstDash val="solid"/>
            </a:ln>
          </c:spPr>
          <c:dLbls>
            <c:spPr>
              <a:noFill/>
              <a:ln>
                <a:noFill/>
                <a:prstDash val="solid"/>
              </a:ln>
            </c:spPr>
            <c:txPr>
              <a:bodyPr/>
              <a:lstStyle/>
              <a:p>
                <a:pPr>
                  <a:defRPr sz="1000" b="0" strike="noStrike" spc="-1">
                    <a:latin typeface="Arial"/>
                  </a:defRPr>
                </a:pPr>
                <a:endParaRPr lang="ja-JP"/>
              </a:p>
            </c:tx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cat>
            <c:strRef>
              <c:f>'5_領域別ダッシュボード'!$C$17:$C$24</c:f>
              <c:strCache>
                <c:ptCount val="8"/>
                <c:pt idx="0">
                  <c:v>収入安定性</c:v>
                </c:pt>
                <c:pt idx="1">
                  <c:v>支出管理</c:v>
                </c:pt>
                <c:pt idx="2">
                  <c:v>住宅取得意向</c:v>
                </c:pt>
                <c:pt idx="3">
                  <c:v>保険理解度</c:v>
                </c:pt>
                <c:pt idx="4">
                  <c:v>教育資金意識</c:v>
                </c:pt>
                <c:pt idx="5">
                  <c:v>老後不安</c:v>
                </c:pt>
                <c:pt idx="6">
                  <c:v>投資・資産運用</c:v>
                </c:pt>
                <c:pt idx="7">
                  <c:v>リスク許容度</c:v>
                </c:pt>
              </c:strCache>
            </c:strRef>
          </c:cat>
          <c:val>
            <c:numRef>
              <c:f>'5_領域別ダッシュボード'!$E$17:$E$24</c:f>
              <c:numCache>
                <c:formatCode>0.00</c:formatCode>
                <c:ptCount val="8"/>
                <c:pt idx="0">
                  <c:v>3.5</c:v>
                </c:pt>
                <c:pt idx="1">
                  <c:v>1.6666666666666667</c:v>
                </c:pt>
                <c:pt idx="2">
                  <c:v>3.3333333333333335</c:v>
                </c:pt>
                <c:pt idx="3">
                  <c:v>2.3333333333333335</c:v>
                </c:pt>
                <c:pt idx="4">
                  <c:v>2.5</c:v>
                </c:pt>
                <c:pt idx="5">
                  <c:v>1.6</c:v>
                </c:pt>
                <c:pt idx="6">
                  <c:v>1</c:v>
                </c:pt>
                <c:pt idx="7">
                  <c:v>3.5</c:v>
                </c:pt>
              </c:numCache>
            </c:numRef>
          </c:val>
          <c:extLst>
            <c:ext xmlns:c16="http://schemas.microsoft.com/office/drawing/2014/chart" uri="{C3380CC4-5D6E-409C-BE32-E72D297353CC}">
              <c16:uniqueId val="{00000000-2D44-4A6F-81F3-F1FBF0FFAA32}"/>
            </c:ext>
          </c:extLst>
        </c:ser>
        <c:dLbls>
          <c:showLegendKey val="0"/>
          <c:showVal val="0"/>
          <c:showCatName val="0"/>
          <c:showSerName val="0"/>
          <c:showPercent val="0"/>
          <c:showBubbleSize val="0"/>
        </c:dLbls>
        <c:axId val="53627955"/>
        <c:axId val="40104132"/>
      </c:radarChart>
      <c:catAx>
        <c:axId val="53627955"/>
        <c:scaling>
          <c:orientation val="maxMin"/>
        </c:scaling>
        <c:delete val="0"/>
        <c:axPos val="b"/>
        <c:numFmt formatCode="General" sourceLinked="1"/>
        <c:majorTickMark val="none"/>
        <c:minorTickMark val="none"/>
        <c:tickLblPos val="nextTo"/>
        <c:spPr>
          <a:ln w="9360">
            <a:noFill/>
            <a:prstDash val="solid"/>
          </a:ln>
        </c:spPr>
        <c:txPr>
          <a:bodyPr/>
          <a:lstStyle/>
          <a:p>
            <a:pPr>
              <a:defRPr sz="1000" b="0" strike="noStrike" spc="-1">
                <a:solidFill>
                  <a:srgbClr val="000000"/>
                </a:solidFill>
                <a:latin typeface="Calibri"/>
              </a:defRPr>
            </a:pPr>
            <a:endParaRPr lang="ja-JP"/>
          </a:p>
        </c:txPr>
        <c:crossAx val="40104132"/>
        <c:crosses val="autoZero"/>
        <c:auto val="1"/>
        <c:lblAlgn val="ctr"/>
        <c:lblOffset val="100"/>
        <c:noMultiLvlLbl val="0"/>
      </c:catAx>
      <c:valAx>
        <c:axId val="40104132"/>
        <c:scaling>
          <c:orientation val="minMax"/>
        </c:scaling>
        <c:delete val="0"/>
        <c:axPos val="l"/>
        <c:majorGridlines>
          <c:spPr>
            <a:ln w="9360">
              <a:solidFill>
                <a:srgbClr val="878787"/>
              </a:solidFill>
              <a:prstDash val="solid"/>
              <a:round/>
            </a:ln>
          </c:spPr>
        </c:majorGridlines>
        <c:numFmt formatCode="0.00" sourceLinked="1"/>
        <c:majorTickMark val="none"/>
        <c:minorTickMark val="none"/>
        <c:tickLblPos val="nextTo"/>
        <c:spPr>
          <a:ln w="9360">
            <a:solidFill>
              <a:srgbClr val="878787"/>
            </a:solidFill>
            <a:prstDash val="solid"/>
            <a:round/>
          </a:ln>
        </c:spPr>
        <c:txPr>
          <a:bodyPr/>
          <a:lstStyle/>
          <a:p>
            <a:pPr>
              <a:defRPr sz="1000" b="0" strike="noStrike" spc="-1">
                <a:solidFill>
                  <a:srgbClr val="000000"/>
                </a:solidFill>
                <a:latin typeface="Calibri"/>
              </a:defRPr>
            </a:pPr>
            <a:endParaRPr lang="ja-JP"/>
          </a:p>
        </c:txPr>
        <c:crossAx val="53627955"/>
        <c:crosses val="autoZero"/>
        <c:crossBetween val="midCat"/>
      </c:valAx>
    </c:plotArea>
    <c:legend>
      <c:legendPos val="r"/>
      <c:overlay val="0"/>
      <c:spPr>
        <a:noFill/>
        <a:ln w="0">
          <a:noFill/>
          <a:prstDash val="solid"/>
        </a:ln>
      </c:spPr>
      <c:txPr>
        <a:bodyPr/>
        <a:lstStyle/>
        <a:p>
          <a:pPr>
            <a:defRPr sz="1000" b="0" strike="noStrike" spc="-1">
              <a:solidFill>
                <a:srgbClr val="000000"/>
              </a:solidFill>
              <a:latin typeface="Calibri"/>
            </a:defRPr>
          </a:pPr>
          <a:endParaRPr lang="ja-JP"/>
        </a:p>
      </c:txPr>
    </c:legend>
    <c:plotVisOnly val="1"/>
    <c:dispBlanksAs val="gap"/>
    <c:showDLblsOverMax val="1"/>
  </c:chart>
  <c:spPr>
    <a:solidFill>
      <a:srgbClr val="FFFFFF"/>
    </a:solidFill>
    <a:ln w="9360">
      <a:solidFill>
        <a:srgbClr val="D9D9D9"/>
      </a:solidFill>
      <a:prstDash val="solid"/>
      <a:round/>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26</xdr:row>
      <xdr:rowOff>0</xdr:rowOff>
    </xdr:from>
    <xdr:to>
      <xdr:col>5</xdr:col>
      <xdr:colOff>742950</xdr:colOff>
      <xdr:row>44</xdr:row>
      <xdr:rowOff>170640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26</xdr:row>
      <xdr:rowOff>0</xdr:rowOff>
    </xdr:from>
    <xdr:to>
      <xdr:col>8</xdr:col>
      <xdr:colOff>1657350</xdr:colOff>
      <xdr:row>44</xdr:row>
      <xdr:rowOff>170640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38"/>
  <sheetViews>
    <sheetView tabSelected="1" zoomScaleNormal="100" workbookViewId="0">
      <selection activeCell="H38" sqref="H38"/>
    </sheetView>
  </sheetViews>
  <sheetFormatPr defaultColWidth="8.6328125" defaultRowHeight="14.5"/>
  <cols>
    <col min="1" max="1" width="4" customWidth="1"/>
    <col min="2" max="2" width="21.26953125" customWidth="1"/>
    <col min="3" max="3" width="84.1796875" customWidth="1"/>
    <col min="4" max="4" width="4" customWidth="1"/>
  </cols>
  <sheetData>
    <row r="1" spans="2:8" ht="22" customHeight="1">
      <c r="E1" s="59" t="s">
        <v>0</v>
      </c>
      <c r="F1" s="57"/>
      <c r="G1" s="57"/>
      <c r="H1" s="57"/>
    </row>
    <row r="2" spans="2:8" ht="49.5" customHeight="1">
      <c r="B2" s="64" t="s">
        <v>1</v>
      </c>
      <c r="C2" s="57"/>
      <c r="E2" s="57"/>
      <c r="F2" s="57"/>
      <c r="G2" s="57"/>
      <c r="H2" s="57"/>
    </row>
    <row r="3" spans="2:8" ht="24" customHeight="1">
      <c r="B3" s="66" t="s">
        <v>2</v>
      </c>
      <c r="C3" s="57"/>
      <c r="E3" s="57"/>
      <c r="F3" s="57"/>
      <c r="G3" s="57"/>
      <c r="H3" s="57"/>
    </row>
    <row r="4" spans="2:8" ht="10" customHeight="1"/>
    <row r="5" spans="2:8" ht="21.5" customHeight="1">
      <c r="B5" s="60" t="s">
        <v>3</v>
      </c>
      <c r="C5" s="61"/>
    </row>
    <row r="6" spans="2:8" ht="29.5" customHeight="1">
      <c r="B6" s="46" t="s">
        <v>4</v>
      </c>
      <c r="C6" s="54" t="s">
        <v>5</v>
      </c>
    </row>
    <row r="7" spans="2:8" ht="29.5" customHeight="1">
      <c r="B7" s="1" t="s">
        <v>6</v>
      </c>
      <c r="C7" s="55" t="s">
        <v>7</v>
      </c>
    </row>
    <row r="8" spans="2:8" ht="29.5" customHeight="1">
      <c r="B8" s="1" t="s">
        <v>8</v>
      </c>
      <c r="C8" s="37" t="s">
        <v>9</v>
      </c>
    </row>
    <row r="9" spans="2:8" ht="29.5" customHeight="1">
      <c r="B9" s="1" t="s">
        <v>10</v>
      </c>
      <c r="C9" s="37" t="s">
        <v>11</v>
      </c>
    </row>
    <row r="10" spans="2:8" ht="29.5" customHeight="1">
      <c r="B10" s="1" t="s">
        <v>12</v>
      </c>
      <c r="C10" s="2" t="s">
        <v>13</v>
      </c>
    </row>
    <row r="11" spans="2:8" ht="29.5" customHeight="1">
      <c r="B11" s="1" t="s">
        <v>14</v>
      </c>
      <c r="C11" s="37" t="s">
        <v>15</v>
      </c>
    </row>
    <row r="12" spans="2:8" ht="28.5" customHeight="1"/>
    <row r="13" spans="2:8" ht="23" customHeight="1">
      <c r="B13" s="60" t="s">
        <v>16</v>
      </c>
      <c r="C13" s="61"/>
    </row>
    <row r="14" spans="2:8" ht="33" customHeight="1">
      <c r="B14" s="47" t="s">
        <v>17</v>
      </c>
      <c r="C14" s="48" t="s">
        <v>18</v>
      </c>
    </row>
    <row r="15" spans="2:8" ht="23" customHeight="1">
      <c r="B15" s="3" t="s">
        <v>19</v>
      </c>
      <c r="C15" s="2" t="s">
        <v>20</v>
      </c>
    </row>
    <row r="16" spans="2:8" ht="23" customHeight="1">
      <c r="B16" s="42" t="s">
        <v>21</v>
      </c>
      <c r="C16" s="2" t="s">
        <v>22</v>
      </c>
    </row>
    <row r="17" spans="2:3" ht="30" customHeight="1">
      <c r="B17" s="3" t="s">
        <v>23</v>
      </c>
      <c r="C17" s="2" t="s">
        <v>24</v>
      </c>
    </row>
    <row r="18" spans="2:3" ht="28.5" customHeight="1">
      <c r="B18" s="3" t="s">
        <v>25</v>
      </c>
      <c r="C18" s="4" t="s">
        <v>26</v>
      </c>
    </row>
    <row r="21" spans="2:3" ht="19.399999999999999" customHeight="1">
      <c r="B21" s="60" t="s">
        <v>27</v>
      </c>
      <c r="C21" s="61"/>
    </row>
    <row r="22" spans="2:3" ht="20.5" customHeight="1">
      <c r="B22" s="65" t="s">
        <v>28</v>
      </c>
      <c r="C22" s="61"/>
    </row>
    <row r="23" spans="2:3" ht="17.149999999999999" customHeight="1">
      <c r="B23" s="65" t="s">
        <v>29</v>
      </c>
      <c r="C23" s="61"/>
    </row>
    <row r="24" spans="2:3" ht="17.149999999999999" customHeight="1">
      <c r="B24" s="65" t="s">
        <v>30</v>
      </c>
      <c r="C24" s="61"/>
    </row>
    <row r="25" spans="2:3" ht="17.149999999999999" customHeight="1">
      <c r="B25" s="65" t="s">
        <v>31</v>
      </c>
      <c r="C25" s="61"/>
    </row>
    <row r="27" spans="2:3" ht="23.5" customHeight="1">
      <c r="B27" s="68" t="s">
        <v>32</v>
      </c>
      <c r="C27" s="61"/>
    </row>
    <row r="28" spans="2:3" ht="17" customHeight="1">
      <c r="B28" s="43" t="s">
        <v>33</v>
      </c>
      <c r="C28" s="49"/>
    </row>
    <row r="29" spans="2:3" ht="17" customHeight="1">
      <c r="B29" s="50" t="s">
        <v>34</v>
      </c>
      <c r="C29" s="44"/>
    </row>
    <row r="30" spans="2:3" ht="17" customHeight="1">
      <c r="B30" s="50" t="s">
        <v>35</v>
      </c>
      <c r="C30" s="44"/>
    </row>
    <row r="31" spans="2:3" ht="17" customHeight="1">
      <c r="B31" s="52" t="s">
        <v>36</v>
      </c>
      <c r="C31" s="44"/>
    </row>
    <row r="32" spans="2:3" ht="17" customHeight="1">
      <c r="B32" s="50" t="s">
        <v>37</v>
      </c>
      <c r="C32" s="44"/>
    </row>
    <row r="33" spans="2:3" ht="17" customHeight="1">
      <c r="B33" s="50" t="s">
        <v>38</v>
      </c>
      <c r="C33" s="44"/>
    </row>
    <row r="34" spans="2:3" ht="17" customHeight="1">
      <c r="B34" s="51" t="s">
        <v>39</v>
      </c>
      <c r="C34" s="44"/>
    </row>
    <row r="35" spans="2:3" ht="17" customHeight="1">
      <c r="B35" s="50" t="s">
        <v>40</v>
      </c>
      <c r="C35" s="44"/>
    </row>
    <row r="36" spans="2:3" ht="11.5" customHeight="1">
      <c r="B36" s="50"/>
      <c r="C36" s="44"/>
    </row>
    <row r="37" spans="2:3" ht="57" customHeight="1">
      <c r="B37" s="67" t="s">
        <v>41</v>
      </c>
      <c r="C37" s="61"/>
    </row>
    <row r="38" spans="2:3" ht="86.5" customHeight="1">
      <c r="B38" s="62" t="s">
        <v>498</v>
      </c>
      <c r="C38" s="63"/>
    </row>
  </sheetData>
  <mergeCells count="13">
    <mergeCell ref="E1:H3"/>
    <mergeCell ref="B13:C13"/>
    <mergeCell ref="B38:C38"/>
    <mergeCell ref="B21:C21"/>
    <mergeCell ref="B2:C2"/>
    <mergeCell ref="B24:C24"/>
    <mergeCell ref="B25:C25"/>
    <mergeCell ref="B3:C3"/>
    <mergeCell ref="B5:C5"/>
    <mergeCell ref="B37:C37"/>
    <mergeCell ref="B23:C23"/>
    <mergeCell ref="B22:C22"/>
    <mergeCell ref="B27:C27"/>
  </mergeCells>
  <phoneticPr fontId="13"/>
  <pageMargins left="0.75" right="0.75" top="1" bottom="1" header="0.511811023622047" footer="0.511811023622047"/>
  <pageSetup paperSize="9" scale="76"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15"/>
  <sheetViews>
    <sheetView topLeftCell="A12" zoomScaleNormal="100" workbookViewId="0">
      <selection activeCell="F9" sqref="F9"/>
    </sheetView>
  </sheetViews>
  <sheetFormatPr defaultColWidth="8.6328125" defaultRowHeight="14.5"/>
  <cols>
    <col min="1" max="1" width="3" customWidth="1"/>
    <col min="2" max="2" width="42.453125" customWidth="1"/>
    <col min="3" max="3" width="35" customWidth="1"/>
    <col min="4" max="4" width="3" customWidth="1"/>
  </cols>
  <sheetData>
    <row r="2" spans="2:3" ht="36" customHeight="1">
      <c r="B2" s="69" t="s">
        <v>42</v>
      </c>
      <c r="C2" s="57"/>
    </row>
    <row r="4" spans="2:3" ht="27.75" customHeight="1">
      <c r="B4" s="35" t="s">
        <v>43</v>
      </c>
      <c r="C4" s="39" t="s">
        <v>44</v>
      </c>
    </row>
    <row r="5" spans="2:3" ht="27.75" customHeight="1">
      <c r="B5" s="35" t="s">
        <v>45</v>
      </c>
      <c r="C5" s="6" t="s">
        <v>483</v>
      </c>
    </row>
    <row r="6" spans="2:3" ht="27.75" customHeight="1">
      <c r="B6" s="35" t="s">
        <v>46</v>
      </c>
      <c r="C6" s="6" t="s">
        <v>484</v>
      </c>
    </row>
    <row r="7" spans="2:3" ht="27.75" customHeight="1">
      <c r="B7" s="35" t="s">
        <v>47</v>
      </c>
      <c r="C7" s="6" t="s">
        <v>485</v>
      </c>
    </row>
    <row r="8" spans="2:3" ht="27.75" customHeight="1">
      <c r="B8" s="35" t="s">
        <v>48</v>
      </c>
      <c r="C8" s="6" t="s">
        <v>486</v>
      </c>
    </row>
    <row r="9" spans="2:3" ht="27.75" customHeight="1">
      <c r="B9" s="35" t="s">
        <v>49</v>
      </c>
      <c r="C9" s="6" t="s">
        <v>487</v>
      </c>
    </row>
    <row r="10" spans="2:3" ht="27.75" customHeight="1">
      <c r="B10" s="35" t="s">
        <v>50</v>
      </c>
      <c r="C10" s="6" t="s">
        <v>488</v>
      </c>
    </row>
    <row r="11" spans="2:3" ht="27.75" customHeight="1">
      <c r="B11" s="36" t="s">
        <v>51</v>
      </c>
      <c r="C11" s="6" t="s">
        <v>489</v>
      </c>
    </row>
    <row r="12" spans="2:3" ht="27.75" customHeight="1">
      <c r="B12" s="35" t="s">
        <v>52</v>
      </c>
      <c r="C12" s="40">
        <f ca="1">TODAY()</f>
        <v>46180</v>
      </c>
    </row>
    <row r="13" spans="2:3" ht="27.75" customHeight="1">
      <c r="B13" s="35" t="s">
        <v>53</v>
      </c>
      <c r="C13" s="39" t="s">
        <v>44</v>
      </c>
    </row>
    <row r="14" spans="2:3" ht="27.75" customHeight="1">
      <c r="B14" s="5" t="s">
        <v>54</v>
      </c>
      <c r="C14" s="39" t="s">
        <v>44</v>
      </c>
    </row>
    <row r="15" spans="2:3" ht="115.5" customHeight="1">
      <c r="B15" s="5" t="s">
        <v>55</v>
      </c>
      <c r="C15" s="39"/>
    </row>
  </sheetData>
  <mergeCells count="1">
    <mergeCell ref="B2:C2"/>
  </mergeCells>
  <phoneticPr fontId="13"/>
  <dataValidations count="6">
    <dataValidation type="list" allowBlank="1" sqref="C9" xr:uid="{00000000-0002-0000-0100-000000000000}">
      <formula1>"節目社員,就労不安社員,その他"</formula1>
      <formula2>0</formula2>
    </dataValidation>
    <dataValidation type="list" allowBlank="1" showInputMessage="1" showErrorMessage="1" sqref="C7" xr:uid="{00000000-0002-0000-0100-000001000000}">
      <formula1>"会社員,個人事業主"</formula1>
    </dataValidation>
    <dataValidation type="list" allowBlank="1" showInputMessage="1" showErrorMessage="1" sqref="C8" xr:uid="{00000000-0002-0000-0100-000002000000}">
      <formula1>"パート,契約社員,正社員,主任,係長,課長,部長,取締役.社長"</formula1>
    </dataValidation>
    <dataValidation type="list" allowBlank="1" sqref="C10" xr:uid="{00000000-0002-0000-0100-000003000000}">
      <formula1>"男性,女性"</formula1>
    </dataValidation>
    <dataValidation type="list" allowBlank="1" showInputMessage="1" sqref="C6" xr:uid="{00000000-0002-0000-0100-000004000000}">
      <formula1>"XX歳"</formula1>
    </dataValidation>
    <dataValidation type="list" allowBlank="1" showInputMessage="1" sqref="C11" xr:uid="{00000000-0002-0000-0100-000005000000}">
      <formula1>"独身,夫婦,夫婦＋子1人,夫婦＋子2人,夫婦＋子3人以上,他"</formula1>
    </dataValidation>
  </dataValidation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I49"/>
  <sheetViews>
    <sheetView zoomScaleNormal="100" workbookViewId="0">
      <pane ySplit="5" topLeftCell="A46" activePane="bottomLeft" state="frozen"/>
      <selection pane="bottomLeft" activeCell="I52" sqref="I52"/>
    </sheetView>
  </sheetViews>
  <sheetFormatPr defaultColWidth="8.6328125" defaultRowHeight="14.5"/>
  <cols>
    <col min="1" max="1" width="3" customWidth="1"/>
    <col min="2" max="2" width="6" customWidth="1"/>
    <col min="3" max="3" width="18" customWidth="1"/>
    <col min="4" max="4" width="50" customWidth="1"/>
    <col min="5" max="5" width="8" customWidth="1"/>
    <col min="6" max="6" width="10" customWidth="1"/>
    <col min="7" max="7" width="14" customWidth="1"/>
    <col min="8" max="8" width="3.81640625" customWidth="1"/>
    <col min="9" max="9" width="47.26953125" customWidth="1"/>
  </cols>
  <sheetData>
    <row r="2" spans="1:9" ht="33.75" customHeight="1">
      <c r="B2" s="58" t="s">
        <v>56</v>
      </c>
      <c r="C2" s="57"/>
      <c r="D2" s="57"/>
      <c r="E2" s="57"/>
      <c r="F2" s="57"/>
      <c r="G2" s="57"/>
    </row>
    <row r="3" spans="1:9" ht="21.75" customHeight="1">
      <c r="B3" s="56" t="s">
        <v>57</v>
      </c>
      <c r="C3" s="57"/>
      <c r="D3" s="57"/>
      <c r="E3" s="57"/>
      <c r="F3" s="57"/>
      <c r="G3" s="57"/>
    </row>
    <row r="5" spans="1:9" ht="36" customHeight="1">
      <c r="A5" s="7"/>
      <c r="B5" s="7" t="s">
        <v>58</v>
      </c>
      <c r="C5" s="8" t="s">
        <v>59</v>
      </c>
      <c r="D5" s="8" t="s">
        <v>60</v>
      </c>
      <c r="E5" s="8" t="s">
        <v>61</v>
      </c>
      <c r="F5" s="8" t="s">
        <v>62</v>
      </c>
      <c r="G5" s="8" t="s">
        <v>63</v>
      </c>
      <c r="I5" s="31" t="s">
        <v>64</v>
      </c>
    </row>
    <row r="6" spans="1:9" ht="21.75" customHeight="1">
      <c r="B6" s="9">
        <v>1</v>
      </c>
      <c r="C6" s="10" t="s">
        <v>65</v>
      </c>
      <c r="D6" s="2" t="s">
        <v>66</v>
      </c>
      <c r="E6" s="11">
        <v>4</v>
      </c>
      <c r="F6" s="38">
        <f t="shared" ref="F6:F17" si="0">IF(ISBLANK(E6),"",6-E6)</f>
        <v>2</v>
      </c>
      <c r="G6" s="12" t="str">
        <f t="shared" ref="G6:G47" si="1">IF(ISBLANK(E6),"未回答",CHOOSE(E6,"とても","やや","中立","あまり","全く"))</f>
        <v>あまり</v>
      </c>
      <c r="I6" s="26" t="s">
        <v>67</v>
      </c>
    </row>
    <row r="7" spans="1:9" ht="21.75" customHeight="1">
      <c r="B7" s="9">
        <v>2</v>
      </c>
      <c r="C7" s="10" t="s">
        <v>65</v>
      </c>
      <c r="D7" s="2" t="s">
        <v>68</v>
      </c>
      <c r="E7" s="11">
        <v>3</v>
      </c>
      <c r="F7" s="38">
        <f t="shared" si="0"/>
        <v>3</v>
      </c>
      <c r="G7" s="12" t="str">
        <f t="shared" si="1"/>
        <v>中立</v>
      </c>
      <c r="I7" s="26" t="s">
        <v>69</v>
      </c>
    </row>
    <row r="8" spans="1:9" ht="21.75" customHeight="1">
      <c r="B8" s="9">
        <v>3</v>
      </c>
      <c r="C8" s="10" t="s">
        <v>65</v>
      </c>
      <c r="D8" s="2" t="s">
        <v>70</v>
      </c>
      <c r="E8" s="11">
        <v>4</v>
      </c>
      <c r="F8" s="38">
        <f t="shared" si="0"/>
        <v>2</v>
      </c>
      <c r="G8" s="12" t="str">
        <f t="shared" si="1"/>
        <v>あまり</v>
      </c>
      <c r="I8" s="26" t="s">
        <v>71</v>
      </c>
    </row>
    <row r="9" spans="1:9" ht="21.75" customHeight="1">
      <c r="B9" s="9">
        <v>4</v>
      </c>
      <c r="C9" s="10" t="s">
        <v>65</v>
      </c>
      <c r="D9" s="2" t="s">
        <v>72</v>
      </c>
      <c r="E9" s="11">
        <v>4</v>
      </c>
      <c r="F9" s="38">
        <f t="shared" si="0"/>
        <v>2</v>
      </c>
      <c r="G9" s="12" t="str">
        <f t="shared" si="1"/>
        <v>あまり</v>
      </c>
      <c r="I9" s="26" t="s">
        <v>73</v>
      </c>
    </row>
    <row r="10" spans="1:9" ht="21.75" customHeight="1">
      <c r="B10" s="9">
        <v>5</v>
      </c>
      <c r="C10" s="10" t="s">
        <v>65</v>
      </c>
      <c r="D10" s="2" t="s">
        <v>74</v>
      </c>
      <c r="E10" s="11">
        <v>3</v>
      </c>
      <c r="F10" s="38">
        <f t="shared" si="0"/>
        <v>3</v>
      </c>
      <c r="G10" s="12" t="str">
        <f t="shared" si="1"/>
        <v>中立</v>
      </c>
      <c r="I10" s="26" t="s">
        <v>75</v>
      </c>
    </row>
    <row r="11" spans="1:9" ht="21.75" customHeight="1">
      <c r="B11" s="9">
        <v>6</v>
      </c>
      <c r="C11" s="10" t="s">
        <v>65</v>
      </c>
      <c r="D11" s="2" t="s">
        <v>76</v>
      </c>
      <c r="E11" s="11">
        <v>3</v>
      </c>
      <c r="F11" s="38">
        <f t="shared" si="0"/>
        <v>3</v>
      </c>
      <c r="G11" s="12" t="str">
        <f t="shared" si="1"/>
        <v>中立</v>
      </c>
      <c r="I11" s="26" t="s">
        <v>77</v>
      </c>
    </row>
    <row r="12" spans="1:9" ht="21.75" customHeight="1">
      <c r="B12" s="9">
        <v>7</v>
      </c>
      <c r="C12" s="27" t="s">
        <v>78</v>
      </c>
      <c r="D12" s="4" t="s">
        <v>79</v>
      </c>
      <c r="E12" s="11">
        <v>2</v>
      </c>
      <c r="F12" s="38">
        <f t="shared" si="0"/>
        <v>4</v>
      </c>
      <c r="G12" s="12" t="str">
        <f t="shared" si="1"/>
        <v>やや</v>
      </c>
      <c r="I12" s="26" t="s">
        <v>80</v>
      </c>
    </row>
    <row r="13" spans="1:9" ht="21.75" customHeight="1">
      <c r="B13" s="9">
        <v>8</v>
      </c>
      <c r="C13" s="10" t="s">
        <v>81</v>
      </c>
      <c r="D13" s="4" t="s">
        <v>82</v>
      </c>
      <c r="E13" s="11">
        <v>3</v>
      </c>
      <c r="F13" s="38">
        <f t="shared" si="0"/>
        <v>3</v>
      </c>
      <c r="G13" s="12" t="str">
        <f t="shared" si="1"/>
        <v>中立</v>
      </c>
      <c r="I13" s="26" t="s">
        <v>83</v>
      </c>
    </row>
    <row r="14" spans="1:9" ht="21.75" customHeight="1">
      <c r="B14" s="9">
        <v>9</v>
      </c>
      <c r="C14" s="10" t="s">
        <v>81</v>
      </c>
      <c r="D14" s="2" t="s">
        <v>84</v>
      </c>
      <c r="E14" s="11">
        <v>2</v>
      </c>
      <c r="F14" s="38">
        <f t="shared" si="0"/>
        <v>4</v>
      </c>
      <c r="G14" s="12" t="str">
        <f t="shared" si="1"/>
        <v>やや</v>
      </c>
      <c r="I14" s="26" t="s">
        <v>85</v>
      </c>
    </row>
    <row r="15" spans="1:9" ht="21.75" customHeight="1">
      <c r="B15" s="9">
        <v>10</v>
      </c>
      <c r="C15" s="10" t="s">
        <v>81</v>
      </c>
      <c r="D15" s="2" t="s">
        <v>86</v>
      </c>
      <c r="E15" s="11">
        <v>5</v>
      </c>
      <c r="F15" s="38">
        <f t="shared" si="0"/>
        <v>1</v>
      </c>
      <c r="G15" s="12" t="str">
        <f t="shared" si="1"/>
        <v>全く</v>
      </c>
      <c r="I15" s="26" t="s">
        <v>87</v>
      </c>
    </row>
    <row r="16" spans="1:9" ht="21.75" customHeight="1">
      <c r="B16" s="9">
        <v>11</v>
      </c>
      <c r="C16" s="10" t="s">
        <v>81</v>
      </c>
      <c r="D16" s="2" t="s">
        <v>88</v>
      </c>
      <c r="E16" s="11">
        <v>4</v>
      </c>
      <c r="F16" s="38">
        <f t="shared" si="0"/>
        <v>2</v>
      </c>
      <c r="G16" s="12" t="str">
        <f t="shared" si="1"/>
        <v>あまり</v>
      </c>
      <c r="I16" s="26" t="s">
        <v>89</v>
      </c>
    </row>
    <row r="17" spans="2:9" ht="21.75" customHeight="1">
      <c r="B17" s="9">
        <v>12</v>
      </c>
      <c r="C17" s="10" t="s">
        <v>81</v>
      </c>
      <c r="D17" s="2" t="s">
        <v>90</v>
      </c>
      <c r="E17" s="11">
        <v>3</v>
      </c>
      <c r="F17" s="38">
        <f t="shared" si="0"/>
        <v>3</v>
      </c>
      <c r="G17" s="12" t="str">
        <f t="shared" si="1"/>
        <v>中立</v>
      </c>
      <c r="I17" s="26" t="s">
        <v>91</v>
      </c>
    </row>
    <row r="18" spans="2:9" ht="21.75" customHeight="1">
      <c r="B18" s="9">
        <v>13</v>
      </c>
      <c r="C18" s="10" t="s">
        <v>92</v>
      </c>
      <c r="D18" s="2" t="s">
        <v>93</v>
      </c>
      <c r="E18" s="11">
        <v>4</v>
      </c>
      <c r="F18" s="38">
        <f t="shared" ref="F18:F47" si="2">IF(ISBLANK(E18),"",6-E18)</f>
        <v>2</v>
      </c>
      <c r="G18" s="12" t="str">
        <f t="shared" si="1"/>
        <v>あまり</v>
      </c>
      <c r="I18" s="26" t="s">
        <v>94</v>
      </c>
    </row>
    <row r="19" spans="2:9" ht="21.75" customHeight="1">
      <c r="B19" s="9">
        <v>14</v>
      </c>
      <c r="C19" s="10" t="s">
        <v>92</v>
      </c>
      <c r="D19" s="2" t="s">
        <v>95</v>
      </c>
      <c r="E19" s="11">
        <v>1</v>
      </c>
      <c r="F19" s="38">
        <f t="shared" si="2"/>
        <v>5</v>
      </c>
      <c r="G19" s="12" t="str">
        <f t="shared" si="1"/>
        <v>とても</v>
      </c>
      <c r="I19" s="26" t="s">
        <v>96</v>
      </c>
    </row>
    <row r="20" spans="2:9" ht="21.75" customHeight="1">
      <c r="B20" s="9">
        <v>15</v>
      </c>
      <c r="C20" s="10" t="s">
        <v>92</v>
      </c>
      <c r="D20" s="2" t="s">
        <v>97</v>
      </c>
      <c r="E20" s="11">
        <v>5</v>
      </c>
      <c r="F20" s="38">
        <f t="shared" si="2"/>
        <v>1</v>
      </c>
      <c r="G20" s="12" t="str">
        <f t="shared" si="1"/>
        <v>全く</v>
      </c>
      <c r="I20" s="26" t="s">
        <v>98</v>
      </c>
    </row>
    <row r="21" spans="2:9" ht="21.75" customHeight="1">
      <c r="B21" s="9">
        <v>16</v>
      </c>
      <c r="C21" s="10" t="s">
        <v>92</v>
      </c>
      <c r="D21" s="2" t="s">
        <v>99</v>
      </c>
      <c r="E21" s="11">
        <v>4</v>
      </c>
      <c r="F21" s="38">
        <f t="shared" si="2"/>
        <v>2</v>
      </c>
      <c r="G21" s="12" t="str">
        <f t="shared" si="1"/>
        <v>あまり</v>
      </c>
      <c r="I21" s="26" t="s">
        <v>100</v>
      </c>
    </row>
    <row r="22" spans="2:9" ht="21.75" customHeight="1">
      <c r="B22" s="9">
        <v>17</v>
      </c>
      <c r="C22" s="10" t="s">
        <v>92</v>
      </c>
      <c r="D22" s="2" t="s">
        <v>101</v>
      </c>
      <c r="E22" s="11">
        <v>2</v>
      </c>
      <c r="F22" s="38">
        <f t="shared" si="2"/>
        <v>4</v>
      </c>
      <c r="G22" s="12" t="str">
        <f t="shared" si="1"/>
        <v>やや</v>
      </c>
      <c r="I22" s="26" t="s">
        <v>102</v>
      </c>
    </row>
    <row r="23" spans="2:9" ht="21.75" customHeight="1">
      <c r="B23" s="9">
        <v>18</v>
      </c>
      <c r="C23" s="10" t="s">
        <v>92</v>
      </c>
      <c r="D23" s="2" t="s">
        <v>103</v>
      </c>
      <c r="E23" s="11">
        <v>1</v>
      </c>
      <c r="F23" s="38">
        <f t="shared" si="2"/>
        <v>5</v>
      </c>
      <c r="G23" s="12" t="str">
        <f t="shared" si="1"/>
        <v>とても</v>
      </c>
      <c r="I23" s="26" t="s">
        <v>104</v>
      </c>
    </row>
    <row r="24" spans="2:9" ht="21.75" customHeight="1">
      <c r="B24" s="9">
        <v>19</v>
      </c>
      <c r="C24" s="10" t="s">
        <v>105</v>
      </c>
      <c r="D24" s="2" t="s">
        <v>106</v>
      </c>
      <c r="E24" s="11">
        <v>3</v>
      </c>
      <c r="F24" s="38">
        <f t="shared" si="2"/>
        <v>3</v>
      </c>
      <c r="G24" s="12" t="str">
        <f t="shared" si="1"/>
        <v>中立</v>
      </c>
      <c r="I24" s="26" t="s">
        <v>107</v>
      </c>
    </row>
    <row r="25" spans="2:9" ht="21.75" customHeight="1">
      <c r="B25" s="9">
        <v>20</v>
      </c>
      <c r="C25" s="10" t="s">
        <v>105</v>
      </c>
      <c r="D25" s="2" t="s">
        <v>108</v>
      </c>
      <c r="E25" s="11">
        <v>2</v>
      </c>
      <c r="F25" s="38">
        <f t="shared" si="2"/>
        <v>4</v>
      </c>
      <c r="G25" s="12" t="str">
        <f t="shared" si="1"/>
        <v>やや</v>
      </c>
      <c r="I25" s="26" t="s">
        <v>109</v>
      </c>
    </row>
    <row r="26" spans="2:9" ht="21.75" customHeight="1">
      <c r="B26" s="9">
        <v>21</v>
      </c>
      <c r="C26" s="10" t="s">
        <v>105</v>
      </c>
      <c r="D26" s="2" t="s">
        <v>110</v>
      </c>
      <c r="E26" s="11">
        <v>3</v>
      </c>
      <c r="F26" s="38">
        <f t="shared" si="2"/>
        <v>3</v>
      </c>
      <c r="G26" s="12" t="str">
        <f t="shared" si="1"/>
        <v>中立</v>
      </c>
      <c r="I26" s="26" t="s">
        <v>111</v>
      </c>
    </row>
    <row r="27" spans="2:9" ht="21.75" customHeight="1">
      <c r="B27" s="9">
        <v>22</v>
      </c>
      <c r="C27" s="10" t="s">
        <v>105</v>
      </c>
      <c r="D27" s="2" t="s">
        <v>112</v>
      </c>
      <c r="E27" s="11">
        <v>3</v>
      </c>
      <c r="F27" s="38">
        <f t="shared" si="2"/>
        <v>3</v>
      </c>
      <c r="G27" s="12" t="str">
        <f t="shared" si="1"/>
        <v>中立</v>
      </c>
      <c r="I27" s="26" t="s">
        <v>113</v>
      </c>
    </row>
    <row r="28" spans="2:9" ht="21.75" customHeight="1">
      <c r="B28" s="9">
        <v>23</v>
      </c>
      <c r="C28" s="10" t="s">
        <v>105</v>
      </c>
      <c r="D28" s="2" t="s">
        <v>114</v>
      </c>
      <c r="E28" s="11">
        <v>4</v>
      </c>
      <c r="F28" s="38">
        <f t="shared" si="2"/>
        <v>2</v>
      </c>
      <c r="G28" s="12" t="str">
        <f t="shared" si="1"/>
        <v>あまり</v>
      </c>
      <c r="I28" s="26" t="s">
        <v>115</v>
      </c>
    </row>
    <row r="29" spans="2:9" ht="21.75" customHeight="1">
      <c r="B29" s="9">
        <v>24</v>
      </c>
      <c r="C29" s="10" t="s">
        <v>105</v>
      </c>
      <c r="D29" s="2" t="s">
        <v>116</v>
      </c>
      <c r="E29" s="11">
        <v>3</v>
      </c>
      <c r="F29" s="38">
        <f t="shared" si="2"/>
        <v>3</v>
      </c>
      <c r="G29" s="53" t="str">
        <f t="shared" si="1"/>
        <v>中立</v>
      </c>
      <c r="I29" s="26" t="s">
        <v>117</v>
      </c>
    </row>
    <row r="30" spans="2:9" ht="21.75" customHeight="1">
      <c r="B30" s="9">
        <v>25</v>
      </c>
      <c r="C30" s="10" t="s">
        <v>118</v>
      </c>
      <c r="D30" s="2" t="s">
        <v>119</v>
      </c>
      <c r="E30" s="11">
        <v>4</v>
      </c>
      <c r="F30" s="38">
        <f t="shared" si="2"/>
        <v>2</v>
      </c>
      <c r="G30" s="53" t="str">
        <f t="shared" si="1"/>
        <v>あまり</v>
      </c>
      <c r="I30" s="26" t="s">
        <v>120</v>
      </c>
    </row>
    <row r="31" spans="2:9" ht="21.75" customHeight="1">
      <c r="B31" s="9">
        <v>26</v>
      </c>
      <c r="C31" s="10" t="s">
        <v>118</v>
      </c>
      <c r="D31" s="2" t="s">
        <v>121</v>
      </c>
      <c r="E31" s="11">
        <v>2</v>
      </c>
      <c r="F31" s="38">
        <f t="shared" si="2"/>
        <v>4</v>
      </c>
      <c r="G31" s="53" t="str">
        <f t="shared" si="1"/>
        <v>やや</v>
      </c>
      <c r="I31" s="26" t="s">
        <v>122</v>
      </c>
    </row>
    <row r="32" spans="2:9" ht="21.75" customHeight="1">
      <c r="B32" s="9">
        <v>27</v>
      </c>
      <c r="C32" s="10" t="s">
        <v>118</v>
      </c>
      <c r="D32" s="2" t="s">
        <v>123</v>
      </c>
      <c r="E32" s="11">
        <v>2</v>
      </c>
      <c r="F32" s="38">
        <f t="shared" si="2"/>
        <v>4</v>
      </c>
      <c r="G32" s="53" t="str">
        <f t="shared" si="1"/>
        <v>やや</v>
      </c>
      <c r="I32" s="26" t="s">
        <v>124</v>
      </c>
    </row>
    <row r="33" spans="2:9" ht="21.75" customHeight="1">
      <c r="B33" s="9">
        <v>28</v>
      </c>
      <c r="C33" s="10" t="s">
        <v>118</v>
      </c>
      <c r="D33" s="2" t="s">
        <v>125</v>
      </c>
      <c r="E33" s="11">
        <v>2</v>
      </c>
      <c r="F33" s="38">
        <f t="shared" si="2"/>
        <v>4</v>
      </c>
      <c r="G33" s="53" t="str">
        <f t="shared" si="1"/>
        <v>やや</v>
      </c>
      <c r="I33" s="26" t="s">
        <v>126</v>
      </c>
    </row>
    <row r="34" spans="2:9" ht="21.75" customHeight="1">
      <c r="B34" s="9">
        <v>29</v>
      </c>
      <c r="C34" s="10" t="s">
        <v>118</v>
      </c>
      <c r="D34" s="2" t="s">
        <v>127</v>
      </c>
      <c r="E34" s="11">
        <v>3</v>
      </c>
      <c r="F34" s="38">
        <f t="shared" si="2"/>
        <v>3</v>
      </c>
      <c r="G34" s="53" t="str">
        <f t="shared" si="1"/>
        <v>中立</v>
      </c>
      <c r="I34" s="26" t="s">
        <v>128</v>
      </c>
    </row>
    <row r="35" spans="2:9" ht="21.75" customHeight="1">
      <c r="B35" s="9">
        <v>30</v>
      </c>
      <c r="C35" s="10" t="s">
        <v>118</v>
      </c>
      <c r="D35" s="2" t="s">
        <v>129</v>
      </c>
      <c r="E35" s="11">
        <v>4</v>
      </c>
      <c r="F35" s="38">
        <f t="shared" si="2"/>
        <v>2</v>
      </c>
      <c r="G35" s="53" t="str">
        <f t="shared" si="1"/>
        <v>あまり</v>
      </c>
      <c r="I35" s="26" t="s">
        <v>130</v>
      </c>
    </row>
    <row r="36" spans="2:9" ht="21.75" customHeight="1">
      <c r="B36" s="9">
        <v>31</v>
      </c>
      <c r="C36" s="10" t="s">
        <v>131</v>
      </c>
      <c r="D36" s="2" t="s">
        <v>132</v>
      </c>
      <c r="E36" s="11">
        <v>2</v>
      </c>
      <c r="F36" s="38">
        <f t="shared" si="2"/>
        <v>4</v>
      </c>
      <c r="G36" s="53" t="str">
        <f t="shared" si="1"/>
        <v>やや</v>
      </c>
      <c r="I36" s="26" t="s">
        <v>133</v>
      </c>
    </row>
    <row r="37" spans="2:9" ht="21.75" customHeight="1">
      <c r="B37" s="9">
        <v>32</v>
      </c>
      <c r="C37" s="10" t="s">
        <v>131</v>
      </c>
      <c r="D37" s="2" t="s">
        <v>134</v>
      </c>
      <c r="E37" s="11">
        <v>1</v>
      </c>
      <c r="F37" s="38">
        <f t="shared" si="2"/>
        <v>5</v>
      </c>
      <c r="G37" s="53" t="str">
        <f t="shared" si="1"/>
        <v>とても</v>
      </c>
      <c r="I37" s="26" t="s">
        <v>135</v>
      </c>
    </row>
    <row r="38" spans="2:9" ht="21.75" customHeight="1">
      <c r="B38" s="9">
        <v>33</v>
      </c>
      <c r="C38" s="10" t="s">
        <v>131</v>
      </c>
      <c r="D38" s="2" t="s">
        <v>136</v>
      </c>
      <c r="E38" s="11">
        <v>2</v>
      </c>
      <c r="F38" s="38">
        <f t="shared" si="2"/>
        <v>4</v>
      </c>
      <c r="G38" s="53" t="str">
        <f t="shared" si="1"/>
        <v>やや</v>
      </c>
      <c r="I38" s="26" t="s">
        <v>137</v>
      </c>
    </row>
    <row r="39" spans="2:9" ht="21.75" customHeight="1">
      <c r="B39" s="9">
        <v>34</v>
      </c>
      <c r="C39" s="10" t="s">
        <v>131</v>
      </c>
      <c r="D39" s="2" t="s">
        <v>138</v>
      </c>
      <c r="E39" s="11">
        <v>1</v>
      </c>
      <c r="F39" s="38">
        <f t="shared" si="2"/>
        <v>5</v>
      </c>
      <c r="G39" s="53" t="str">
        <f t="shared" si="1"/>
        <v>とても</v>
      </c>
      <c r="I39" s="26" t="s">
        <v>139</v>
      </c>
    </row>
    <row r="40" spans="2:9" ht="21.75" customHeight="1">
      <c r="B40" s="9">
        <v>35</v>
      </c>
      <c r="C40" s="10" t="s">
        <v>131</v>
      </c>
      <c r="D40" s="2" t="s">
        <v>140</v>
      </c>
      <c r="E40" s="11">
        <v>4</v>
      </c>
      <c r="F40" s="38">
        <f t="shared" si="2"/>
        <v>2</v>
      </c>
      <c r="G40" s="53" t="str">
        <f t="shared" si="1"/>
        <v>あまり</v>
      </c>
      <c r="I40" s="26" t="s">
        <v>141</v>
      </c>
    </row>
    <row r="41" spans="2:9" ht="21.75" customHeight="1">
      <c r="B41" s="9">
        <v>36</v>
      </c>
      <c r="C41" s="10" t="s">
        <v>131</v>
      </c>
      <c r="D41" s="2" t="s">
        <v>142</v>
      </c>
      <c r="E41" s="11">
        <v>1</v>
      </c>
      <c r="F41" s="38">
        <f t="shared" si="2"/>
        <v>5</v>
      </c>
      <c r="G41" s="53" t="str">
        <f t="shared" si="1"/>
        <v>とても</v>
      </c>
      <c r="I41" s="26" t="s">
        <v>143</v>
      </c>
    </row>
    <row r="42" spans="2:9" ht="21.75" customHeight="1">
      <c r="B42" s="9">
        <v>37</v>
      </c>
      <c r="C42" s="10" t="s">
        <v>144</v>
      </c>
      <c r="D42" s="2" t="s">
        <v>145</v>
      </c>
      <c r="E42" s="11">
        <v>3</v>
      </c>
      <c r="F42" s="38">
        <f t="shared" si="2"/>
        <v>3</v>
      </c>
      <c r="G42" s="53" t="str">
        <f t="shared" si="1"/>
        <v>中立</v>
      </c>
      <c r="I42" s="26" t="s">
        <v>146</v>
      </c>
    </row>
    <row r="43" spans="2:9" ht="21.75" customHeight="1">
      <c r="B43" s="9">
        <v>38</v>
      </c>
      <c r="C43" s="10" t="s">
        <v>144</v>
      </c>
      <c r="D43" s="2" t="s">
        <v>147</v>
      </c>
      <c r="E43" s="11">
        <v>1</v>
      </c>
      <c r="F43" s="38">
        <f t="shared" si="2"/>
        <v>5</v>
      </c>
      <c r="G43" s="53" t="str">
        <f t="shared" si="1"/>
        <v>とても</v>
      </c>
      <c r="I43" s="26" t="s">
        <v>148</v>
      </c>
    </row>
    <row r="44" spans="2:9" ht="21.75" customHeight="1">
      <c r="B44" s="9">
        <v>39</v>
      </c>
      <c r="C44" s="10" t="s">
        <v>144</v>
      </c>
      <c r="D44" s="2" t="s">
        <v>149</v>
      </c>
      <c r="E44" s="11">
        <v>5</v>
      </c>
      <c r="F44" s="38">
        <f t="shared" si="2"/>
        <v>1</v>
      </c>
      <c r="G44" s="53" t="str">
        <f t="shared" si="1"/>
        <v>全く</v>
      </c>
      <c r="I44" s="26" t="s">
        <v>150</v>
      </c>
    </row>
    <row r="45" spans="2:9" ht="21.75" customHeight="1">
      <c r="B45" s="9">
        <v>40</v>
      </c>
      <c r="C45" s="10" t="s">
        <v>144</v>
      </c>
      <c r="D45" s="2" t="s">
        <v>151</v>
      </c>
      <c r="E45" s="11">
        <v>1</v>
      </c>
      <c r="F45" s="38">
        <f t="shared" si="2"/>
        <v>5</v>
      </c>
      <c r="G45" s="53" t="str">
        <f t="shared" si="1"/>
        <v>とても</v>
      </c>
      <c r="I45" s="26" t="s">
        <v>152</v>
      </c>
    </row>
    <row r="46" spans="2:9" ht="21.75" customHeight="1">
      <c r="B46" s="9">
        <v>41</v>
      </c>
      <c r="C46" s="10" t="s">
        <v>144</v>
      </c>
      <c r="D46" s="2" t="s">
        <v>153</v>
      </c>
      <c r="E46" s="11">
        <v>2</v>
      </c>
      <c r="F46" s="38">
        <f t="shared" si="2"/>
        <v>4</v>
      </c>
      <c r="G46" s="53" t="str">
        <f t="shared" si="1"/>
        <v>やや</v>
      </c>
      <c r="I46" s="26" t="s">
        <v>154</v>
      </c>
    </row>
    <row r="47" spans="2:9" ht="21.75" customHeight="1">
      <c r="B47" s="9">
        <v>42</v>
      </c>
      <c r="C47" s="10" t="s">
        <v>144</v>
      </c>
      <c r="D47" s="2" t="s">
        <v>155</v>
      </c>
      <c r="E47" s="11">
        <v>3</v>
      </c>
      <c r="F47" s="38">
        <f t="shared" si="2"/>
        <v>3</v>
      </c>
      <c r="G47" s="53" t="str">
        <f t="shared" si="1"/>
        <v>中立</v>
      </c>
      <c r="I47" s="26" t="s">
        <v>156</v>
      </c>
    </row>
    <row r="49" spans="3:4" ht="18" customHeight="1">
      <c r="C49" s="13" t="s">
        <v>157</v>
      </c>
      <c r="D49" s="14" t="str">
        <f>COUNT(E6:E47)&amp;" / 42 問"</f>
        <v>42 / 42 問</v>
      </c>
    </row>
  </sheetData>
  <mergeCells count="2">
    <mergeCell ref="B3:G3"/>
    <mergeCell ref="B2:G2"/>
  </mergeCells>
  <phoneticPr fontId="13"/>
  <dataValidations count="1">
    <dataValidation type="whole" allowBlank="1" showErrorMessage="1" errorTitle="入力エラー" error="1～5の数字を入力してください。" sqref="E6:E47" xr:uid="{00000000-0002-0000-02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47"/>
  <sheetViews>
    <sheetView zoomScaleNormal="100" workbookViewId="0">
      <pane ySplit="5" topLeftCell="A40" activePane="bottomLeft" state="frozen"/>
      <selection pane="bottomLeft" activeCell="G43" sqref="G43"/>
    </sheetView>
  </sheetViews>
  <sheetFormatPr defaultColWidth="8.6328125" defaultRowHeight="14.5"/>
  <cols>
    <col min="1" max="1" width="3" customWidth="1"/>
    <col min="2" max="2" width="6" customWidth="1"/>
    <col min="3" max="3" width="18" customWidth="1"/>
    <col min="4" max="4" width="50" customWidth="1"/>
    <col min="5" max="5" width="8" customWidth="1"/>
    <col min="6" max="6" width="10" customWidth="1"/>
    <col min="7" max="7" width="14" customWidth="1"/>
    <col min="9" max="9" width="39.1796875" customWidth="1"/>
    <col min="10" max="10" width="44.36328125" customWidth="1"/>
    <col min="11" max="11" width="32.54296875" customWidth="1"/>
  </cols>
  <sheetData>
    <row r="2" spans="1:9" ht="33.75" customHeight="1">
      <c r="B2" s="58" t="s">
        <v>158</v>
      </c>
      <c r="C2" s="57"/>
      <c r="D2" s="57"/>
      <c r="E2" s="57"/>
      <c r="F2" s="57"/>
      <c r="G2" s="57"/>
    </row>
    <row r="3" spans="1:9" ht="23.5" customHeight="1">
      <c r="B3" s="56" t="s">
        <v>159</v>
      </c>
      <c r="C3" s="57"/>
      <c r="D3" s="57"/>
      <c r="E3" s="57"/>
      <c r="F3" s="57"/>
      <c r="G3" s="57"/>
    </row>
    <row r="5" spans="1:9" ht="36" customHeight="1">
      <c r="A5" s="7"/>
      <c r="B5" s="7" t="s">
        <v>58</v>
      </c>
      <c r="C5" s="8" t="s">
        <v>59</v>
      </c>
      <c r="D5" s="8" t="s">
        <v>60</v>
      </c>
      <c r="E5" s="8" t="s">
        <v>61</v>
      </c>
      <c r="F5" s="8" t="s">
        <v>62</v>
      </c>
      <c r="G5" s="8" t="s">
        <v>63</v>
      </c>
      <c r="I5" s="31" t="s">
        <v>64</v>
      </c>
    </row>
    <row r="6" spans="1:9" ht="21.75" customHeight="1">
      <c r="B6" s="9">
        <v>1</v>
      </c>
      <c r="C6" s="10" t="s">
        <v>160</v>
      </c>
      <c r="D6" s="2" t="s">
        <v>161</v>
      </c>
      <c r="E6" s="11">
        <v>2</v>
      </c>
      <c r="F6" s="38">
        <f t="shared" ref="F6:F12" si="0">IF(ISBLANK(E6),"",6-E6)</f>
        <v>4</v>
      </c>
      <c r="G6" s="12" t="str">
        <f t="shared" ref="G6:G45" si="1">IF(ISBLANK(E6),"未回答",CHOOSE(E6,"非常に","やや","中立","あまり","全く"))</f>
        <v>やや</v>
      </c>
      <c r="I6" s="26" t="s">
        <v>162</v>
      </c>
    </row>
    <row r="7" spans="1:9" ht="21.75" customHeight="1">
      <c r="B7" s="9">
        <v>2</v>
      </c>
      <c r="C7" s="10" t="s">
        <v>160</v>
      </c>
      <c r="D7" s="2" t="s">
        <v>163</v>
      </c>
      <c r="E7" s="11">
        <v>2</v>
      </c>
      <c r="F7" s="38">
        <f t="shared" si="0"/>
        <v>4</v>
      </c>
      <c r="G7" s="12" t="str">
        <f t="shared" si="1"/>
        <v>やや</v>
      </c>
      <c r="I7" s="26" t="s">
        <v>164</v>
      </c>
    </row>
    <row r="8" spans="1:9" ht="21.75" customHeight="1">
      <c r="B8" s="9">
        <v>3</v>
      </c>
      <c r="C8" s="10" t="s">
        <v>160</v>
      </c>
      <c r="D8" s="2" t="s">
        <v>165</v>
      </c>
      <c r="E8" s="11">
        <v>2</v>
      </c>
      <c r="F8" s="38">
        <f t="shared" si="0"/>
        <v>4</v>
      </c>
      <c r="G8" s="12" t="str">
        <f t="shared" si="1"/>
        <v>やや</v>
      </c>
      <c r="I8" s="26" t="s">
        <v>166</v>
      </c>
    </row>
    <row r="9" spans="1:9" ht="21.75" customHeight="1">
      <c r="B9" s="9">
        <v>4</v>
      </c>
      <c r="C9" s="10" t="s">
        <v>160</v>
      </c>
      <c r="D9" s="2" t="s">
        <v>167</v>
      </c>
      <c r="E9" s="11">
        <v>1</v>
      </c>
      <c r="F9" s="38">
        <f t="shared" si="0"/>
        <v>5</v>
      </c>
      <c r="G9" s="12" t="str">
        <f t="shared" si="1"/>
        <v>非常に</v>
      </c>
      <c r="I9" s="26" t="s">
        <v>168</v>
      </c>
    </row>
    <row r="10" spans="1:9" ht="21.75" customHeight="1">
      <c r="B10" s="9">
        <v>5</v>
      </c>
      <c r="C10" s="10" t="s">
        <v>160</v>
      </c>
      <c r="D10" s="2" t="s">
        <v>169</v>
      </c>
      <c r="E10" s="11">
        <v>5</v>
      </c>
      <c r="F10" s="38">
        <f t="shared" si="0"/>
        <v>1</v>
      </c>
      <c r="G10" s="12" t="str">
        <f t="shared" si="1"/>
        <v>全く</v>
      </c>
      <c r="I10" s="26" t="s">
        <v>170</v>
      </c>
    </row>
    <row r="11" spans="1:9" ht="21.75" customHeight="1">
      <c r="B11" s="9">
        <v>6</v>
      </c>
      <c r="C11" s="10" t="s">
        <v>160</v>
      </c>
      <c r="D11" s="2" t="s">
        <v>171</v>
      </c>
      <c r="E11" s="11">
        <v>3</v>
      </c>
      <c r="F11" s="38">
        <f t="shared" si="0"/>
        <v>3</v>
      </c>
      <c r="G11" s="12" t="str">
        <f t="shared" si="1"/>
        <v>中立</v>
      </c>
      <c r="I11" s="26" t="s">
        <v>172</v>
      </c>
    </row>
    <row r="12" spans="1:9" ht="21.75" customHeight="1">
      <c r="B12" s="9">
        <v>7</v>
      </c>
      <c r="C12" s="10" t="s">
        <v>173</v>
      </c>
      <c r="D12" s="2" t="s">
        <v>174</v>
      </c>
      <c r="E12" s="11">
        <v>4</v>
      </c>
      <c r="F12" s="38">
        <f t="shared" si="0"/>
        <v>2</v>
      </c>
      <c r="G12" s="12" t="str">
        <f t="shared" si="1"/>
        <v>あまり</v>
      </c>
      <c r="I12" s="26" t="s">
        <v>175</v>
      </c>
    </row>
    <row r="13" spans="1:9" ht="21.75" customHeight="1">
      <c r="B13" s="9">
        <v>8</v>
      </c>
      <c r="C13" s="10" t="s">
        <v>173</v>
      </c>
      <c r="D13" s="2" t="s">
        <v>176</v>
      </c>
      <c r="E13" s="11">
        <v>5</v>
      </c>
      <c r="F13" s="38">
        <f t="shared" ref="F13:F45" si="2">IF(ISBLANK(E13),"",6-E13)</f>
        <v>1</v>
      </c>
      <c r="G13" s="12" t="str">
        <f t="shared" si="1"/>
        <v>全く</v>
      </c>
      <c r="I13" s="26" t="s">
        <v>177</v>
      </c>
    </row>
    <row r="14" spans="1:9" ht="21.75" customHeight="1">
      <c r="B14" s="9">
        <v>9</v>
      </c>
      <c r="C14" s="10" t="s">
        <v>173</v>
      </c>
      <c r="D14" s="2" t="s">
        <v>178</v>
      </c>
      <c r="E14" s="11">
        <v>5</v>
      </c>
      <c r="F14" s="38">
        <f t="shared" si="2"/>
        <v>1</v>
      </c>
      <c r="G14" s="12" t="str">
        <f t="shared" si="1"/>
        <v>全く</v>
      </c>
      <c r="I14" s="26" t="s">
        <v>179</v>
      </c>
    </row>
    <row r="15" spans="1:9" ht="21.75" customHeight="1">
      <c r="B15" s="9">
        <v>10</v>
      </c>
      <c r="C15" s="10" t="s">
        <v>173</v>
      </c>
      <c r="D15" s="2" t="s">
        <v>180</v>
      </c>
      <c r="E15" s="11">
        <v>5</v>
      </c>
      <c r="F15" s="38">
        <f t="shared" si="2"/>
        <v>1</v>
      </c>
      <c r="G15" s="12" t="str">
        <f t="shared" si="1"/>
        <v>全く</v>
      </c>
      <c r="I15" s="26" t="s">
        <v>181</v>
      </c>
    </row>
    <row r="16" spans="1:9" ht="21.75" customHeight="1">
      <c r="B16" s="9">
        <v>11</v>
      </c>
      <c r="C16" s="10" t="s">
        <v>173</v>
      </c>
      <c r="D16" s="2" t="s">
        <v>182</v>
      </c>
      <c r="E16" s="11">
        <v>5</v>
      </c>
      <c r="F16" s="38">
        <f t="shared" si="2"/>
        <v>1</v>
      </c>
      <c r="G16" s="12" t="str">
        <f t="shared" si="1"/>
        <v>全く</v>
      </c>
      <c r="I16" s="26" t="s">
        <v>183</v>
      </c>
    </row>
    <row r="17" spans="2:9" ht="21.75" customHeight="1">
      <c r="B17" s="9">
        <v>12</v>
      </c>
      <c r="C17" s="10" t="s">
        <v>173</v>
      </c>
      <c r="D17" s="2" t="s">
        <v>184</v>
      </c>
      <c r="E17" s="11">
        <v>2</v>
      </c>
      <c r="F17" s="38">
        <f t="shared" si="2"/>
        <v>4</v>
      </c>
      <c r="G17" s="12" t="str">
        <f t="shared" si="1"/>
        <v>やや</v>
      </c>
      <c r="I17" s="26" t="s">
        <v>185</v>
      </c>
    </row>
    <row r="18" spans="2:9" ht="21.75" customHeight="1">
      <c r="B18" s="9">
        <v>13</v>
      </c>
      <c r="C18" s="10" t="s">
        <v>186</v>
      </c>
      <c r="D18" s="2" t="s">
        <v>187</v>
      </c>
      <c r="E18" s="11">
        <v>1</v>
      </c>
      <c r="F18" s="38">
        <f t="shared" si="2"/>
        <v>5</v>
      </c>
      <c r="G18" s="12" t="str">
        <f t="shared" si="1"/>
        <v>非常に</v>
      </c>
      <c r="I18" s="26" t="s">
        <v>188</v>
      </c>
    </row>
    <row r="19" spans="2:9" ht="21.75" customHeight="1">
      <c r="B19" s="9">
        <v>14</v>
      </c>
      <c r="C19" s="10" t="s">
        <v>186</v>
      </c>
      <c r="D19" s="2" t="s">
        <v>189</v>
      </c>
      <c r="E19" s="11">
        <v>4</v>
      </c>
      <c r="F19" s="38">
        <f t="shared" si="2"/>
        <v>2</v>
      </c>
      <c r="G19" s="12" t="str">
        <f t="shared" si="1"/>
        <v>あまり</v>
      </c>
      <c r="I19" s="26" t="s">
        <v>190</v>
      </c>
    </row>
    <row r="20" spans="2:9" ht="21.75" customHeight="1">
      <c r="B20" s="9">
        <v>15</v>
      </c>
      <c r="C20" s="10" t="s">
        <v>186</v>
      </c>
      <c r="D20" s="2" t="s">
        <v>191</v>
      </c>
      <c r="E20" s="11">
        <v>4</v>
      </c>
      <c r="F20" s="38">
        <f t="shared" si="2"/>
        <v>2</v>
      </c>
      <c r="G20" s="12" t="str">
        <f t="shared" si="1"/>
        <v>あまり</v>
      </c>
      <c r="I20" s="26" t="s">
        <v>192</v>
      </c>
    </row>
    <row r="21" spans="2:9" ht="21.75" customHeight="1">
      <c r="B21" s="9">
        <v>16</v>
      </c>
      <c r="C21" s="10" t="s">
        <v>186</v>
      </c>
      <c r="D21" s="2" t="s">
        <v>193</v>
      </c>
      <c r="E21" s="11">
        <v>2</v>
      </c>
      <c r="F21" s="38">
        <f t="shared" si="2"/>
        <v>4</v>
      </c>
      <c r="G21" s="12" t="str">
        <f t="shared" si="1"/>
        <v>やや</v>
      </c>
      <c r="I21" s="26" t="s">
        <v>194</v>
      </c>
    </row>
    <row r="22" spans="2:9" ht="21.75" customHeight="1">
      <c r="B22" s="9">
        <v>17</v>
      </c>
      <c r="C22" s="10" t="s">
        <v>186</v>
      </c>
      <c r="D22" s="2" t="s">
        <v>195</v>
      </c>
      <c r="E22" s="11">
        <v>1</v>
      </c>
      <c r="F22" s="38">
        <f t="shared" si="2"/>
        <v>5</v>
      </c>
      <c r="G22" s="12" t="str">
        <f t="shared" si="1"/>
        <v>非常に</v>
      </c>
      <c r="I22" s="26" t="s">
        <v>196</v>
      </c>
    </row>
    <row r="23" spans="2:9" ht="21.75" customHeight="1">
      <c r="B23" s="9">
        <v>18</v>
      </c>
      <c r="C23" s="10" t="s">
        <v>186</v>
      </c>
      <c r="D23" s="2" t="s">
        <v>197</v>
      </c>
      <c r="E23" s="11">
        <v>4</v>
      </c>
      <c r="F23" s="38">
        <f t="shared" si="2"/>
        <v>2</v>
      </c>
      <c r="G23" s="12" t="str">
        <f t="shared" si="1"/>
        <v>あまり</v>
      </c>
      <c r="I23" s="26" t="s">
        <v>198</v>
      </c>
    </row>
    <row r="24" spans="2:9" ht="21.75" customHeight="1">
      <c r="B24" s="9">
        <v>19</v>
      </c>
      <c r="C24" s="10" t="s">
        <v>199</v>
      </c>
      <c r="D24" s="2" t="s">
        <v>200</v>
      </c>
      <c r="E24" s="11">
        <v>5</v>
      </c>
      <c r="F24" s="38">
        <f t="shared" si="2"/>
        <v>1</v>
      </c>
      <c r="G24" s="12" t="str">
        <f t="shared" si="1"/>
        <v>全く</v>
      </c>
      <c r="I24" s="26" t="s">
        <v>201</v>
      </c>
    </row>
    <row r="25" spans="2:9" ht="21.75" customHeight="1">
      <c r="B25" s="9">
        <v>20</v>
      </c>
      <c r="C25" s="10" t="s">
        <v>199</v>
      </c>
      <c r="D25" s="2" t="s">
        <v>202</v>
      </c>
      <c r="E25" s="11">
        <v>5</v>
      </c>
      <c r="F25" s="38">
        <f t="shared" si="2"/>
        <v>1</v>
      </c>
      <c r="G25" s="12" t="str">
        <f t="shared" si="1"/>
        <v>全く</v>
      </c>
      <c r="I25" s="26" t="s">
        <v>203</v>
      </c>
    </row>
    <row r="26" spans="2:9" ht="21.75" customHeight="1">
      <c r="B26" s="9">
        <v>21</v>
      </c>
      <c r="C26" s="10" t="s">
        <v>199</v>
      </c>
      <c r="D26" s="2" t="s">
        <v>204</v>
      </c>
      <c r="E26" s="11">
        <v>1</v>
      </c>
      <c r="F26" s="38">
        <f t="shared" si="2"/>
        <v>5</v>
      </c>
      <c r="G26" s="12" t="str">
        <f t="shared" si="1"/>
        <v>非常に</v>
      </c>
      <c r="I26" s="26" t="s">
        <v>205</v>
      </c>
    </row>
    <row r="27" spans="2:9" ht="21.75" customHeight="1">
      <c r="B27" s="9">
        <v>22</v>
      </c>
      <c r="C27" s="10" t="s">
        <v>199</v>
      </c>
      <c r="D27" s="2" t="s">
        <v>206</v>
      </c>
      <c r="E27" s="11">
        <v>3</v>
      </c>
      <c r="F27" s="38">
        <f t="shared" si="2"/>
        <v>3</v>
      </c>
      <c r="G27" s="41" t="str">
        <f t="shared" si="1"/>
        <v>中立</v>
      </c>
      <c r="I27" s="26" t="s">
        <v>207</v>
      </c>
    </row>
    <row r="28" spans="2:9" ht="21.75" customHeight="1">
      <c r="B28" s="9">
        <v>23</v>
      </c>
      <c r="C28" s="10" t="s">
        <v>199</v>
      </c>
      <c r="D28" s="2" t="s">
        <v>208</v>
      </c>
      <c r="E28" s="11">
        <v>4</v>
      </c>
      <c r="F28" s="38">
        <f t="shared" si="2"/>
        <v>2</v>
      </c>
      <c r="G28" s="41" t="str">
        <f t="shared" si="1"/>
        <v>あまり</v>
      </c>
      <c r="I28" s="26" t="s">
        <v>209</v>
      </c>
    </row>
    <row r="29" spans="2:9" ht="21.75" customHeight="1">
      <c r="B29" s="9">
        <v>24</v>
      </c>
      <c r="C29" s="10" t="s">
        <v>199</v>
      </c>
      <c r="D29" s="2" t="s">
        <v>210</v>
      </c>
      <c r="E29" s="11">
        <v>4</v>
      </c>
      <c r="F29" s="38">
        <f t="shared" si="2"/>
        <v>2</v>
      </c>
      <c r="G29" s="41" t="str">
        <f t="shared" si="1"/>
        <v>あまり</v>
      </c>
      <c r="I29" s="26" t="s">
        <v>211</v>
      </c>
    </row>
    <row r="30" spans="2:9" ht="21.75" customHeight="1">
      <c r="B30" s="9">
        <v>25</v>
      </c>
      <c r="C30" s="10" t="s">
        <v>212</v>
      </c>
      <c r="D30" s="37" t="s">
        <v>213</v>
      </c>
      <c r="E30" s="11">
        <v>5</v>
      </c>
      <c r="F30" s="38">
        <f t="shared" si="2"/>
        <v>1</v>
      </c>
      <c r="G30" s="41" t="str">
        <f t="shared" si="1"/>
        <v>全く</v>
      </c>
      <c r="I30" s="26" t="s">
        <v>214</v>
      </c>
    </row>
    <row r="31" spans="2:9" ht="21.75" customHeight="1">
      <c r="B31" s="9">
        <v>26</v>
      </c>
      <c r="C31" s="10" t="s">
        <v>212</v>
      </c>
      <c r="D31" s="37" t="s">
        <v>215</v>
      </c>
      <c r="E31" s="11">
        <v>5</v>
      </c>
      <c r="F31" s="38">
        <f t="shared" si="2"/>
        <v>1</v>
      </c>
      <c r="G31" s="41" t="str">
        <f t="shared" si="1"/>
        <v>全く</v>
      </c>
      <c r="I31" s="26" t="s">
        <v>216</v>
      </c>
    </row>
    <row r="32" spans="2:9" ht="21.75" customHeight="1">
      <c r="B32" s="9">
        <v>27</v>
      </c>
      <c r="C32" s="10" t="s">
        <v>212</v>
      </c>
      <c r="D32" s="37" t="s">
        <v>217</v>
      </c>
      <c r="E32" s="11">
        <v>3</v>
      </c>
      <c r="F32" s="38">
        <f t="shared" si="2"/>
        <v>3</v>
      </c>
      <c r="G32" s="41" t="str">
        <f t="shared" si="1"/>
        <v>中立</v>
      </c>
      <c r="I32" s="26" t="s">
        <v>218</v>
      </c>
    </row>
    <row r="33" spans="2:9" ht="21.75" customHeight="1">
      <c r="B33" s="9">
        <v>28</v>
      </c>
      <c r="C33" s="10" t="s">
        <v>212</v>
      </c>
      <c r="D33" s="2" t="s">
        <v>219</v>
      </c>
      <c r="E33" s="11">
        <v>1</v>
      </c>
      <c r="F33" s="38">
        <f t="shared" si="2"/>
        <v>5</v>
      </c>
      <c r="G33" s="41" t="str">
        <f t="shared" si="1"/>
        <v>非常に</v>
      </c>
      <c r="I33" s="26" t="s">
        <v>220</v>
      </c>
    </row>
    <row r="34" spans="2:9" ht="21.75" customHeight="1">
      <c r="B34" s="9">
        <v>29</v>
      </c>
      <c r="C34" s="10" t="s">
        <v>221</v>
      </c>
      <c r="D34" s="2" t="s">
        <v>222</v>
      </c>
      <c r="E34" s="11">
        <v>5</v>
      </c>
      <c r="F34" s="38">
        <f t="shared" si="2"/>
        <v>1</v>
      </c>
      <c r="G34" s="41" t="str">
        <f t="shared" si="1"/>
        <v>全く</v>
      </c>
      <c r="I34" s="26" t="s">
        <v>223</v>
      </c>
    </row>
    <row r="35" spans="2:9" ht="21.75" customHeight="1">
      <c r="B35" s="9">
        <v>30</v>
      </c>
      <c r="C35" s="10" t="s">
        <v>221</v>
      </c>
      <c r="D35" s="2" t="s">
        <v>224</v>
      </c>
      <c r="E35" s="11">
        <v>4</v>
      </c>
      <c r="F35" s="38">
        <f t="shared" si="2"/>
        <v>2</v>
      </c>
      <c r="G35" s="41" t="str">
        <f t="shared" si="1"/>
        <v>あまり</v>
      </c>
      <c r="I35" s="26" t="s">
        <v>225</v>
      </c>
    </row>
    <row r="36" spans="2:9" ht="21.75" customHeight="1">
      <c r="B36" s="9">
        <v>31</v>
      </c>
      <c r="C36" s="10" t="s">
        <v>221</v>
      </c>
      <c r="D36" s="2" t="s">
        <v>226</v>
      </c>
      <c r="E36" s="11">
        <v>3</v>
      </c>
      <c r="F36" s="38">
        <f t="shared" si="2"/>
        <v>3</v>
      </c>
      <c r="G36" s="41" t="str">
        <f t="shared" si="1"/>
        <v>中立</v>
      </c>
      <c r="I36" s="26" t="s">
        <v>227</v>
      </c>
    </row>
    <row r="37" spans="2:9" ht="21.75" customHeight="1">
      <c r="B37" s="9">
        <v>32</v>
      </c>
      <c r="C37" s="10" t="s">
        <v>221</v>
      </c>
      <c r="D37" s="2" t="s">
        <v>228</v>
      </c>
      <c r="E37" s="11">
        <v>5</v>
      </c>
      <c r="F37" s="38">
        <f t="shared" si="2"/>
        <v>1</v>
      </c>
      <c r="G37" s="41" t="str">
        <f t="shared" si="1"/>
        <v>全く</v>
      </c>
      <c r="I37" s="26" t="s">
        <v>229</v>
      </c>
    </row>
    <row r="38" spans="2:9" ht="21.75" customHeight="1">
      <c r="B38" s="9">
        <v>33</v>
      </c>
      <c r="C38" s="10" t="s">
        <v>221</v>
      </c>
      <c r="D38" s="4" t="s">
        <v>230</v>
      </c>
      <c r="E38" s="11">
        <v>5</v>
      </c>
      <c r="F38" s="38">
        <f t="shared" si="2"/>
        <v>1</v>
      </c>
      <c r="G38" s="41" t="str">
        <f t="shared" si="1"/>
        <v>全く</v>
      </c>
      <c r="I38" s="26" t="s">
        <v>231</v>
      </c>
    </row>
    <row r="39" spans="2:9" ht="21.75" customHeight="1">
      <c r="B39" s="9">
        <v>34</v>
      </c>
      <c r="C39" s="10" t="s">
        <v>232</v>
      </c>
      <c r="D39" s="2" t="s">
        <v>233</v>
      </c>
      <c r="E39" s="11">
        <v>5</v>
      </c>
      <c r="F39" s="38">
        <f t="shared" si="2"/>
        <v>1</v>
      </c>
      <c r="G39" s="41" t="str">
        <f t="shared" si="1"/>
        <v>全く</v>
      </c>
      <c r="I39" s="26" t="s">
        <v>234</v>
      </c>
    </row>
    <row r="40" spans="2:9" ht="21.75" customHeight="1">
      <c r="B40" s="9">
        <v>35</v>
      </c>
      <c r="C40" s="10" t="s">
        <v>232</v>
      </c>
      <c r="D40" s="2" t="s">
        <v>235</v>
      </c>
      <c r="E40" s="11">
        <v>5</v>
      </c>
      <c r="F40" s="38">
        <f t="shared" si="2"/>
        <v>1</v>
      </c>
      <c r="G40" s="41" t="str">
        <f t="shared" si="1"/>
        <v>全く</v>
      </c>
      <c r="I40" s="26" t="s">
        <v>236</v>
      </c>
    </row>
    <row r="41" spans="2:9" ht="21.75" customHeight="1">
      <c r="B41" s="9">
        <v>36</v>
      </c>
      <c r="C41" s="10" t="s">
        <v>232</v>
      </c>
      <c r="D41" s="2" t="s">
        <v>237</v>
      </c>
      <c r="E41" s="11">
        <v>5</v>
      </c>
      <c r="F41" s="38">
        <f t="shared" si="2"/>
        <v>1</v>
      </c>
      <c r="G41" s="41" t="str">
        <f t="shared" si="1"/>
        <v>全く</v>
      </c>
      <c r="I41" s="26" t="s">
        <v>238</v>
      </c>
    </row>
    <row r="42" spans="2:9" ht="21.75" customHeight="1">
      <c r="B42" s="9">
        <v>37</v>
      </c>
      <c r="C42" s="10" t="s">
        <v>239</v>
      </c>
      <c r="D42" s="2" t="s">
        <v>240</v>
      </c>
      <c r="E42" s="11">
        <v>1</v>
      </c>
      <c r="F42" s="38">
        <f t="shared" si="2"/>
        <v>5</v>
      </c>
      <c r="G42" s="41" t="str">
        <f t="shared" si="1"/>
        <v>非常に</v>
      </c>
      <c r="I42" s="26" t="s">
        <v>241</v>
      </c>
    </row>
    <row r="43" spans="2:9" ht="21.75" customHeight="1">
      <c r="B43" s="9">
        <v>38</v>
      </c>
      <c r="C43" s="10" t="s">
        <v>239</v>
      </c>
      <c r="D43" s="2" t="s">
        <v>242</v>
      </c>
      <c r="E43" s="11">
        <v>1</v>
      </c>
      <c r="F43" s="38">
        <f t="shared" si="2"/>
        <v>5</v>
      </c>
      <c r="G43" s="41" t="str">
        <f t="shared" si="1"/>
        <v>非常に</v>
      </c>
      <c r="I43" s="26" t="s">
        <v>243</v>
      </c>
    </row>
    <row r="44" spans="2:9" ht="21.75" customHeight="1">
      <c r="B44" s="9">
        <v>39</v>
      </c>
      <c r="C44" s="10" t="s">
        <v>239</v>
      </c>
      <c r="D44" s="2" t="s">
        <v>244</v>
      </c>
      <c r="E44" s="11">
        <v>3</v>
      </c>
      <c r="F44" s="38">
        <f t="shared" si="2"/>
        <v>3</v>
      </c>
      <c r="G44" s="41" t="str">
        <f t="shared" si="1"/>
        <v>中立</v>
      </c>
      <c r="I44" s="26" t="s">
        <v>245</v>
      </c>
    </row>
    <row r="45" spans="2:9" ht="21.75" customHeight="1">
      <c r="B45" s="9">
        <v>40</v>
      </c>
      <c r="C45" s="10" t="s">
        <v>239</v>
      </c>
      <c r="D45" s="2" t="s">
        <v>246</v>
      </c>
      <c r="E45" s="11">
        <v>5</v>
      </c>
      <c r="F45" s="38">
        <f t="shared" si="2"/>
        <v>1</v>
      </c>
      <c r="G45" s="41" t="str">
        <f t="shared" si="1"/>
        <v>全く</v>
      </c>
      <c r="I45" s="26" t="s">
        <v>247</v>
      </c>
    </row>
    <row r="47" spans="2:9" ht="18" customHeight="1">
      <c r="C47" s="13" t="s">
        <v>157</v>
      </c>
      <c r="D47" s="14" t="str">
        <f>COUNT(E6:E45)&amp;" / 40 問"</f>
        <v>40 / 40 問</v>
      </c>
    </row>
  </sheetData>
  <mergeCells count="2">
    <mergeCell ref="B3:G3"/>
    <mergeCell ref="B2:G2"/>
  </mergeCells>
  <phoneticPr fontId="13"/>
  <dataValidations count="1">
    <dataValidation type="whole" allowBlank="1" showErrorMessage="1" errorTitle="入力エラー" error="1～5の数字を入力してください。" sqref="E6:E45" xr:uid="{00000000-0002-0000-0300-000000000000}">
      <formula1>1</formula1>
      <formula2>5</formula2>
    </dataValidation>
  </dataValidations>
  <pageMargins left="0.75" right="0.75" top="1" bottom="1"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43"/>
  <sheetViews>
    <sheetView zoomScaleNormal="100" workbookViewId="0">
      <pane ySplit="5" topLeftCell="A40" activePane="bottomLeft" state="frozen"/>
      <selection pane="bottomLeft" activeCell="F15" sqref="F15"/>
    </sheetView>
  </sheetViews>
  <sheetFormatPr defaultColWidth="8.6328125" defaultRowHeight="14.5"/>
  <cols>
    <col min="1" max="1" width="3" customWidth="1"/>
    <col min="2" max="2" width="6" customWidth="1"/>
    <col min="3" max="3" width="18" customWidth="1"/>
    <col min="4" max="4" width="40.08984375" customWidth="1"/>
    <col min="5" max="5" width="44.90625" customWidth="1"/>
    <col min="6" max="6" width="12" customWidth="1"/>
    <col min="7" max="7" width="27.26953125" customWidth="1"/>
    <col min="9" max="9" width="41.1796875" customWidth="1"/>
  </cols>
  <sheetData>
    <row r="2" spans="1:9" ht="33.75" customHeight="1">
      <c r="B2" s="58" t="s">
        <v>248</v>
      </c>
      <c r="C2" s="57"/>
      <c r="D2" s="57"/>
      <c r="E2" s="57"/>
      <c r="F2" s="57"/>
      <c r="G2" s="57"/>
    </row>
    <row r="3" spans="1:9" ht="30" customHeight="1">
      <c r="B3" s="56" t="s">
        <v>249</v>
      </c>
      <c r="C3" s="57"/>
      <c r="D3" s="57"/>
      <c r="E3" s="57"/>
      <c r="F3" s="57"/>
      <c r="G3" s="57"/>
    </row>
    <row r="5" spans="1:9" ht="36" customHeight="1">
      <c r="A5" s="7"/>
      <c r="B5" s="7" t="s">
        <v>58</v>
      </c>
      <c r="C5" s="8" t="s">
        <v>59</v>
      </c>
      <c r="D5" s="8" t="s">
        <v>60</v>
      </c>
      <c r="E5" s="8" t="s">
        <v>250</v>
      </c>
      <c r="F5" s="8" t="s">
        <v>251</v>
      </c>
      <c r="G5" s="8" t="s">
        <v>252</v>
      </c>
      <c r="I5" s="31" t="s">
        <v>64</v>
      </c>
    </row>
    <row r="6" spans="1:9" ht="36" customHeight="1">
      <c r="B6" s="9">
        <v>1</v>
      </c>
      <c r="C6" s="10" t="s">
        <v>253</v>
      </c>
      <c r="D6" s="15" t="s">
        <v>254</v>
      </c>
      <c r="E6" s="25" t="s">
        <v>255</v>
      </c>
      <c r="F6" s="11" t="s">
        <v>491</v>
      </c>
      <c r="G6" s="39"/>
      <c r="I6" s="26" t="s">
        <v>256</v>
      </c>
    </row>
    <row r="7" spans="1:9" ht="36" customHeight="1">
      <c r="B7" s="9">
        <v>2</v>
      </c>
      <c r="C7" s="10" t="s">
        <v>253</v>
      </c>
      <c r="D7" s="15" t="s">
        <v>257</v>
      </c>
      <c r="E7" s="25" t="s">
        <v>258</v>
      </c>
      <c r="F7" s="11" t="s">
        <v>490</v>
      </c>
      <c r="G7" s="39"/>
      <c r="I7" s="26" t="s">
        <v>259</v>
      </c>
    </row>
    <row r="8" spans="1:9" ht="36" customHeight="1">
      <c r="B8" s="9">
        <v>3</v>
      </c>
      <c r="C8" s="10" t="s">
        <v>253</v>
      </c>
      <c r="D8" s="15" t="s">
        <v>260</v>
      </c>
      <c r="E8" s="25" t="s">
        <v>261</v>
      </c>
      <c r="F8" s="11" t="s">
        <v>490</v>
      </c>
      <c r="G8" s="39"/>
      <c r="I8" s="26" t="s">
        <v>262</v>
      </c>
    </row>
    <row r="9" spans="1:9" ht="36" customHeight="1">
      <c r="B9" s="9">
        <v>4</v>
      </c>
      <c r="C9" s="10" t="s">
        <v>253</v>
      </c>
      <c r="D9" s="15" t="s">
        <v>263</v>
      </c>
      <c r="E9" s="25" t="s">
        <v>264</v>
      </c>
      <c r="F9" s="11" t="s">
        <v>490</v>
      </c>
      <c r="G9" s="39"/>
      <c r="I9" s="26" t="s">
        <v>265</v>
      </c>
    </row>
    <row r="10" spans="1:9" ht="36" customHeight="1">
      <c r="B10" s="9">
        <v>5</v>
      </c>
      <c r="C10" s="10" t="s">
        <v>253</v>
      </c>
      <c r="D10" s="15" t="s">
        <v>266</v>
      </c>
      <c r="E10" s="25" t="s">
        <v>267</v>
      </c>
      <c r="F10" s="11" t="s">
        <v>490</v>
      </c>
      <c r="G10" s="39"/>
      <c r="I10" s="26" t="s">
        <v>268</v>
      </c>
    </row>
    <row r="11" spans="1:9" ht="36" customHeight="1">
      <c r="B11" s="9">
        <v>6</v>
      </c>
      <c r="C11" s="10" t="s">
        <v>269</v>
      </c>
      <c r="D11" s="16" t="s">
        <v>270</v>
      </c>
      <c r="E11" s="25" t="s">
        <v>271</v>
      </c>
      <c r="F11" s="11" t="s">
        <v>490</v>
      </c>
      <c r="G11" s="39"/>
      <c r="I11" s="26" t="s">
        <v>272</v>
      </c>
    </row>
    <row r="12" spans="1:9" ht="36" customHeight="1">
      <c r="B12" s="9">
        <v>7</v>
      </c>
      <c r="C12" s="10" t="s">
        <v>269</v>
      </c>
      <c r="D12" s="16" t="s">
        <v>273</v>
      </c>
      <c r="E12" s="25" t="s">
        <v>274</v>
      </c>
      <c r="F12" s="11" t="s">
        <v>490</v>
      </c>
      <c r="G12" s="39"/>
      <c r="I12" s="26" t="s">
        <v>275</v>
      </c>
    </row>
    <row r="13" spans="1:9" ht="36" customHeight="1">
      <c r="B13" s="9">
        <v>8</v>
      </c>
      <c r="C13" s="10" t="s">
        <v>269</v>
      </c>
      <c r="D13" s="15" t="s">
        <v>276</v>
      </c>
      <c r="E13" s="25" t="s">
        <v>277</v>
      </c>
      <c r="F13" s="11" t="s">
        <v>490</v>
      </c>
      <c r="G13" s="39"/>
      <c r="I13" s="26" t="s">
        <v>278</v>
      </c>
    </row>
    <row r="14" spans="1:9" ht="36" customHeight="1">
      <c r="B14" s="9">
        <v>9</v>
      </c>
      <c r="C14" s="10" t="s">
        <v>269</v>
      </c>
      <c r="D14" s="15" t="s">
        <v>279</v>
      </c>
      <c r="E14" s="25" t="s">
        <v>280</v>
      </c>
      <c r="F14" s="11" t="s">
        <v>490</v>
      </c>
      <c r="G14" s="39"/>
      <c r="I14" s="26" t="s">
        <v>281</v>
      </c>
    </row>
    <row r="15" spans="1:9" ht="36" customHeight="1">
      <c r="B15" s="9">
        <v>10</v>
      </c>
      <c r="C15" s="10" t="s">
        <v>269</v>
      </c>
      <c r="D15" s="15" t="s">
        <v>282</v>
      </c>
      <c r="E15" s="25" t="s">
        <v>283</v>
      </c>
      <c r="F15" s="11" t="s">
        <v>491</v>
      </c>
      <c r="G15" s="39"/>
      <c r="I15" s="26" t="s">
        <v>284</v>
      </c>
    </row>
    <row r="16" spans="1:9" ht="36" customHeight="1">
      <c r="B16" s="9">
        <v>11</v>
      </c>
      <c r="C16" s="10" t="s">
        <v>285</v>
      </c>
      <c r="D16" s="15" t="s">
        <v>286</v>
      </c>
      <c r="E16" s="25" t="s">
        <v>287</v>
      </c>
      <c r="F16" s="11" t="s">
        <v>490</v>
      </c>
      <c r="G16" s="39"/>
      <c r="I16" s="26" t="s">
        <v>288</v>
      </c>
    </row>
    <row r="17" spans="2:9" ht="36" customHeight="1">
      <c r="B17" s="9">
        <v>12</v>
      </c>
      <c r="C17" s="10" t="s">
        <v>285</v>
      </c>
      <c r="D17" s="15" t="s">
        <v>289</v>
      </c>
      <c r="E17" s="25" t="s">
        <v>290</v>
      </c>
      <c r="F17" s="11" t="s">
        <v>490</v>
      </c>
      <c r="G17" s="39"/>
      <c r="I17" s="26" t="s">
        <v>291</v>
      </c>
    </row>
    <row r="18" spans="2:9" ht="36" customHeight="1">
      <c r="B18" s="9">
        <v>13</v>
      </c>
      <c r="C18" s="10" t="s">
        <v>285</v>
      </c>
      <c r="D18" s="15" t="s">
        <v>292</v>
      </c>
      <c r="E18" s="25" t="s">
        <v>293</v>
      </c>
      <c r="F18" s="11" t="s">
        <v>490</v>
      </c>
      <c r="G18" s="39"/>
      <c r="I18" s="26" t="s">
        <v>294</v>
      </c>
    </row>
    <row r="19" spans="2:9" ht="36" customHeight="1">
      <c r="B19" s="9">
        <v>14</v>
      </c>
      <c r="C19" s="10" t="s">
        <v>285</v>
      </c>
      <c r="D19" s="15" t="s">
        <v>295</v>
      </c>
      <c r="E19" s="25" t="s">
        <v>296</v>
      </c>
      <c r="F19" s="11" t="s">
        <v>490</v>
      </c>
      <c r="G19" s="39"/>
      <c r="I19" s="26" t="s">
        <v>297</v>
      </c>
    </row>
    <row r="20" spans="2:9" ht="36" customHeight="1">
      <c r="B20" s="9">
        <v>15</v>
      </c>
      <c r="C20" s="10" t="s">
        <v>285</v>
      </c>
      <c r="D20" s="15" t="s">
        <v>298</v>
      </c>
      <c r="E20" s="25" t="s">
        <v>299</v>
      </c>
      <c r="F20" s="11" t="s">
        <v>490</v>
      </c>
      <c r="G20" s="39"/>
      <c r="I20" s="26" t="s">
        <v>300</v>
      </c>
    </row>
    <row r="21" spans="2:9" ht="36" customHeight="1">
      <c r="B21" s="9">
        <v>16</v>
      </c>
      <c r="C21" s="10" t="s">
        <v>301</v>
      </c>
      <c r="D21" s="15" t="s">
        <v>302</v>
      </c>
      <c r="E21" s="25" t="s">
        <v>303</v>
      </c>
      <c r="F21" s="11" t="s">
        <v>490</v>
      </c>
      <c r="G21" s="39"/>
      <c r="I21" s="26" t="s">
        <v>304</v>
      </c>
    </row>
    <row r="22" spans="2:9" ht="36" customHeight="1">
      <c r="B22" s="9">
        <v>17</v>
      </c>
      <c r="C22" s="10" t="s">
        <v>301</v>
      </c>
      <c r="D22" s="15" t="s">
        <v>305</v>
      </c>
      <c r="E22" s="25" t="s">
        <v>306</v>
      </c>
      <c r="F22" s="11" t="s">
        <v>490</v>
      </c>
      <c r="G22" s="39"/>
      <c r="I22" s="26" t="s">
        <v>307</v>
      </c>
    </row>
    <row r="23" spans="2:9" ht="36" customHeight="1">
      <c r="B23" s="9">
        <v>18</v>
      </c>
      <c r="C23" s="10" t="s">
        <v>301</v>
      </c>
      <c r="D23" s="15" t="s">
        <v>308</v>
      </c>
      <c r="E23" s="25" t="s">
        <v>309</v>
      </c>
      <c r="F23" s="11" t="s">
        <v>490</v>
      </c>
      <c r="G23" s="39"/>
      <c r="I23" s="26" t="s">
        <v>310</v>
      </c>
    </row>
    <row r="24" spans="2:9" ht="36" customHeight="1">
      <c r="B24" s="9">
        <v>19</v>
      </c>
      <c r="C24" s="10" t="s">
        <v>301</v>
      </c>
      <c r="D24" s="15" t="s">
        <v>311</v>
      </c>
      <c r="E24" s="25" t="s">
        <v>312</v>
      </c>
      <c r="F24" s="11" t="s">
        <v>490</v>
      </c>
      <c r="G24" s="39"/>
      <c r="I24" s="26" t="s">
        <v>313</v>
      </c>
    </row>
    <row r="25" spans="2:9" ht="36" customHeight="1">
      <c r="B25" s="9">
        <v>20</v>
      </c>
      <c r="C25" s="10" t="s">
        <v>301</v>
      </c>
      <c r="D25" s="15" t="s">
        <v>314</v>
      </c>
      <c r="E25" s="25" t="s">
        <v>315</v>
      </c>
      <c r="F25" s="11" t="s">
        <v>490</v>
      </c>
      <c r="G25" s="39"/>
      <c r="I25" s="26" t="s">
        <v>316</v>
      </c>
    </row>
    <row r="26" spans="2:9" ht="36" customHeight="1">
      <c r="B26" s="9">
        <v>21</v>
      </c>
      <c r="C26" s="10" t="s">
        <v>317</v>
      </c>
      <c r="D26" s="15" t="s">
        <v>318</v>
      </c>
      <c r="E26" s="25" t="s">
        <v>319</v>
      </c>
      <c r="F26" s="11" t="s">
        <v>490</v>
      </c>
      <c r="G26" s="39"/>
      <c r="I26" s="26" t="s">
        <v>320</v>
      </c>
    </row>
    <row r="27" spans="2:9" ht="36" customHeight="1">
      <c r="B27" s="9">
        <v>22</v>
      </c>
      <c r="C27" s="10" t="s">
        <v>317</v>
      </c>
      <c r="D27" s="15" t="s">
        <v>321</v>
      </c>
      <c r="E27" s="25" t="s">
        <v>322</v>
      </c>
      <c r="F27" s="11" t="s">
        <v>490</v>
      </c>
      <c r="G27" s="39"/>
      <c r="I27" s="26" t="s">
        <v>323</v>
      </c>
    </row>
    <row r="28" spans="2:9" ht="36" customHeight="1">
      <c r="B28" s="9">
        <v>23</v>
      </c>
      <c r="C28" s="10" t="s">
        <v>317</v>
      </c>
      <c r="D28" s="15" t="s">
        <v>324</v>
      </c>
      <c r="E28" s="25" t="s">
        <v>325</v>
      </c>
      <c r="F28" s="11" t="s">
        <v>490</v>
      </c>
      <c r="G28" s="39"/>
      <c r="I28" s="26" t="s">
        <v>326</v>
      </c>
    </row>
    <row r="29" spans="2:9" ht="36" customHeight="1">
      <c r="B29" s="9">
        <v>24</v>
      </c>
      <c r="C29" s="10" t="s">
        <v>317</v>
      </c>
      <c r="D29" s="15" t="s">
        <v>327</v>
      </c>
      <c r="E29" s="25" t="s">
        <v>328</v>
      </c>
      <c r="F29" s="11" t="s">
        <v>490</v>
      </c>
      <c r="G29" s="39"/>
      <c r="I29" s="26" t="s">
        <v>329</v>
      </c>
    </row>
    <row r="30" spans="2:9" ht="36" customHeight="1">
      <c r="B30" s="9">
        <v>25</v>
      </c>
      <c r="C30" s="10" t="s">
        <v>317</v>
      </c>
      <c r="D30" s="15" t="s">
        <v>330</v>
      </c>
      <c r="E30" s="25" t="s">
        <v>331</v>
      </c>
      <c r="F30" s="11" t="s">
        <v>490</v>
      </c>
      <c r="G30" s="39"/>
      <c r="I30" s="26" t="s">
        <v>332</v>
      </c>
    </row>
    <row r="31" spans="2:9" ht="36" customHeight="1">
      <c r="B31" s="9">
        <v>26</v>
      </c>
      <c r="C31" s="10" t="s">
        <v>333</v>
      </c>
      <c r="D31" s="15" t="s">
        <v>334</v>
      </c>
      <c r="E31" s="25" t="s">
        <v>335</v>
      </c>
      <c r="F31" s="11" t="s">
        <v>490</v>
      </c>
      <c r="G31" s="39"/>
      <c r="I31" s="26" t="s">
        <v>336</v>
      </c>
    </row>
    <row r="32" spans="2:9" ht="36" customHeight="1">
      <c r="B32" s="9">
        <v>27</v>
      </c>
      <c r="C32" s="10" t="s">
        <v>333</v>
      </c>
      <c r="D32" s="15" t="s">
        <v>337</v>
      </c>
      <c r="E32" s="25" t="s">
        <v>338</v>
      </c>
      <c r="F32" s="11" t="s">
        <v>490</v>
      </c>
      <c r="G32" s="39"/>
      <c r="I32" s="26" t="s">
        <v>339</v>
      </c>
    </row>
    <row r="33" spans="2:9" ht="36" customHeight="1">
      <c r="B33" s="9">
        <v>28</v>
      </c>
      <c r="C33" s="10" t="s">
        <v>333</v>
      </c>
      <c r="D33" s="15" t="s">
        <v>340</v>
      </c>
      <c r="E33" s="25" t="s">
        <v>341</v>
      </c>
      <c r="F33" s="11" t="s">
        <v>490</v>
      </c>
      <c r="G33" s="39"/>
      <c r="I33" s="26" t="s">
        <v>342</v>
      </c>
    </row>
    <row r="34" spans="2:9" ht="36" customHeight="1">
      <c r="B34" s="9">
        <v>29</v>
      </c>
      <c r="C34" s="10" t="s">
        <v>333</v>
      </c>
      <c r="D34" s="15" t="s">
        <v>343</v>
      </c>
      <c r="E34" s="25" t="s">
        <v>344</v>
      </c>
      <c r="F34" s="11" t="s">
        <v>490</v>
      </c>
      <c r="G34" s="39"/>
      <c r="I34" s="26" t="s">
        <v>345</v>
      </c>
    </row>
    <row r="35" spans="2:9" ht="36" customHeight="1">
      <c r="B35" s="9">
        <v>30</v>
      </c>
      <c r="C35" s="10" t="s">
        <v>333</v>
      </c>
      <c r="D35" s="15" t="s">
        <v>346</v>
      </c>
      <c r="E35" s="25" t="s">
        <v>347</v>
      </c>
      <c r="F35" s="11" t="s">
        <v>490</v>
      </c>
      <c r="G35" s="39"/>
      <c r="I35" s="26" t="s">
        <v>348</v>
      </c>
    </row>
    <row r="36" spans="2:9" ht="36" customHeight="1">
      <c r="B36" s="9">
        <v>31</v>
      </c>
      <c r="C36" s="10" t="s">
        <v>349</v>
      </c>
      <c r="D36" s="15" t="s">
        <v>350</v>
      </c>
      <c r="E36" s="25" t="s">
        <v>351</v>
      </c>
      <c r="F36" s="11" t="s">
        <v>490</v>
      </c>
      <c r="G36" s="39"/>
      <c r="I36" s="28" t="s">
        <v>352</v>
      </c>
    </row>
    <row r="37" spans="2:9" ht="36" customHeight="1">
      <c r="B37" s="9">
        <v>32</v>
      </c>
      <c r="C37" s="10" t="s">
        <v>349</v>
      </c>
      <c r="D37" s="15" t="s">
        <v>353</v>
      </c>
      <c r="E37" s="25" t="s">
        <v>354</v>
      </c>
      <c r="F37" s="11" t="s">
        <v>490</v>
      </c>
      <c r="G37" s="39"/>
      <c r="I37" s="26" t="s">
        <v>355</v>
      </c>
    </row>
    <row r="38" spans="2:9" ht="36" customHeight="1">
      <c r="B38" s="9">
        <v>33</v>
      </c>
      <c r="C38" s="10" t="s">
        <v>349</v>
      </c>
      <c r="D38" s="15" t="s">
        <v>356</v>
      </c>
      <c r="E38" s="25" t="s">
        <v>357</v>
      </c>
      <c r="F38" s="11" t="s">
        <v>490</v>
      </c>
      <c r="G38" s="39"/>
      <c r="I38" s="26" t="s">
        <v>358</v>
      </c>
    </row>
    <row r="39" spans="2:9" ht="36" customHeight="1">
      <c r="B39" s="9">
        <v>34</v>
      </c>
      <c r="C39" s="10" t="s">
        <v>349</v>
      </c>
      <c r="D39" s="15" t="s">
        <v>359</v>
      </c>
      <c r="E39" s="25" t="s">
        <v>360</v>
      </c>
      <c r="F39" s="11" t="s">
        <v>490</v>
      </c>
      <c r="G39" s="39"/>
      <c r="I39" s="26" t="s">
        <v>361</v>
      </c>
    </row>
    <row r="40" spans="2:9" ht="36" customHeight="1">
      <c r="B40" s="9">
        <v>35</v>
      </c>
      <c r="C40" s="10" t="s">
        <v>156</v>
      </c>
      <c r="D40" s="15" t="s">
        <v>362</v>
      </c>
      <c r="E40" s="25" t="s">
        <v>363</v>
      </c>
      <c r="F40" s="11" t="s">
        <v>490</v>
      </c>
      <c r="G40" s="39"/>
      <c r="I40" s="26" t="s">
        <v>364</v>
      </c>
    </row>
    <row r="41" spans="2:9" ht="36" customHeight="1">
      <c r="B41" s="9">
        <v>36</v>
      </c>
      <c r="C41" s="10" t="s">
        <v>156</v>
      </c>
      <c r="D41" s="15" t="s">
        <v>365</v>
      </c>
      <c r="E41" s="25" t="s">
        <v>366</v>
      </c>
      <c r="F41" s="11" t="s">
        <v>490</v>
      </c>
      <c r="G41" s="39"/>
      <c r="I41" s="26" t="s">
        <v>367</v>
      </c>
    </row>
    <row r="42" spans="2:9" ht="36" customHeight="1">
      <c r="B42" s="9">
        <v>37</v>
      </c>
      <c r="C42" s="10" t="s">
        <v>156</v>
      </c>
      <c r="D42" s="15" t="s">
        <v>368</v>
      </c>
      <c r="E42" s="25" t="s">
        <v>369</v>
      </c>
      <c r="F42" s="11" t="s">
        <v>490</v>
      </c>
      <c r="G42" s="39"/>
      <c r="I42" s="26" t="s">
        <v>370</v>
      </c>
    </row>
    <row r="43" spans="2:9" ht="36" customHeight="1">
      <c r="B43" s="9">
        <v>38</v>
      </c>
      <c r="C43" s="10" t="s">
        <v>156</v>
      </c>
      <c r="D43" s="15" t="s">
        <v>371</v>
      </c>
      <c r="E43" s="25" t="s">
        <v>372</v>
      </c>
      <c r="F43" s="11" t="s">
        <v>490</v>
      </c>
      <c r="G43" s="39"/>
      <c r="I43" s="26" t="s">
        <v>373</v>
      </c>
    </row>
  </sheetData>
  <mergeCells count="2">
    <mergeCell ref="B3:G3"/>
    <mergeCell ref="B2:G2"/>
  </mergeCells>
  <phoneticPr fontId="13"/>
  <dataValidations count="1">
    <dataValidation type="list" allowBlank="1" sqref="F6:F43" xr:uid="{5A9EA7B4-721A-470A-B145-2FAA1176A228}">
      <formula1>"A:最優先,B:要対応,C:経過観察,-"</formula1>
      <formula2>0</formula2>
    </dataValidation>
  </dataValidations>
  <pageMargins left="0.74803149606299213" right="0.74803149606299213" top="0.98425196850393704" bottom="0.98425196850393704" header="0.51181102362204722" footer="0.51181102362204722"/>
  <pageSetup paperSize="9" scale="60" fitToHeight="0" orientation="portrait" horizontalDpi="300" verticalDpi="30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J24"/>
  <sheetViews>
    <sheetView topLeftCell="A29" zoomScaleNormal="100" workbookViewId="0">
      <selection activeCell="D17" sqref="D17"/>
    </sheetView>
  </sheetViews>
  <sheetFormatPr defaultColWidth="8.6328125" defaultRowHeight="14.5"/>
  <cols>
    <col min="1" max="1" width="3" customWidth="1"/>
    <col min="2" max="2" width="6" customWidth="1"/>
    <col min="3" max="3" width="22" customWidth="1"/>
    <col min="4" max="8" width="15.08984375" customWidth="1"/>
    <col min="9" max="9" width="24" customWidth="1"/>
    <col min="10" max="10" width="43.81640625" customWidth="1"/>
  </cols>
  <sheetData>
    <row r="2" spans="1:10" ht="33.75" customHeight="1">
      <c r="B2" s="58" t="s">
        <v>374</v>
      </c>
      <c r="C2" s="57"/>
      <c r="D2" s="57"/>
      <c r="E2" s="57"/>
      <c r="F2" s="57"/>
      <c r="G2" s="57"/>
      <c r="H2" s="57"/>
      <c r="I2" s="57"/>
    </row>
    <row r="4" spans="1:10" ht="24" customHeight="1">
      <c r="B4" s="70" t="s">
        <v>375</v>
      </c>
      <c r="C4" s="57"/>
      <c r="D4" s="57"/>
      <c r="E4" s="57"/>
      <c r="F4" s="57"/>
      <c r="G4" s="57"/>
      <c r="H4" s="57"/>
      <c r="I4" s="57"/>
    </row>
    <row r="5" spans="1:10" ht="36" customHeight="1">
      <c r="A5" s="7"/>
      <c r="B5" s="7" t="s">
        <v>376</v>
      </c>
      <c r="C5" s="8" t="s">
        <v>59</v>
      </c>
      <c r="D5" s="8" t="s">
        <v>377</v>
      </c>
      <c r="E5" s="8" t="s">
        <v>378</v>
      </c>
      <c r="F5" s="8" t="s">
        <v>379</v>
      </c>
      <c r="G5" s="8" t="s">
        <v>380</v>
      </c>
      <c r="H5" s="8" t="s">
        <v>381</v>
      </c>
      <c r="I5" s="8" t="s">
        <v>23</v>
      </c>
      <c r="J5" s="8" t="s">
        <v>382</v>
      </c>
    </row>
    <row r="6" spans="1:10" ht="24" customHeight="1">
      <c r="B6" s="9">
        <v>1</v>
      </c>
      <c r="C6" s="17" t="s">
        <v>65</v>
      </c>
      <c r="D6" s="18">
        <f>COUNT('2_キャリア回答入力'!F6:F11)</f>
        <v>6</v>
      </c>
      <c r="E6" s="19">
        <f>IFERROR(AVERAGE('2_キャリア回答入力'!F6:F11),"-")</f>
        <v>2.5</v>
      </c>
      <c r="F6" s="19">
        <f>IFERROR(STDEV('2_キャリア回答入力'!F6:F11),"-")</f>
        <v>0.54772255750516607</v>
      </c>
      <c r="G6" s="18">
        <f>IFERROR(MAX('2_キャリア回答入力'!F6:F11),"-")</f>
        <v>3</v>
      </c>
      <c r="H6" s="18">
        <f>IFERROR(MIN('2_キャリア回答入力'!F6:F11),"-")</f>
        <v>2</v>
      </c>
      <c r="I6" s="20" t="str">
        <f>IF(D6=0,"-",IF(E6&lt;=2,"A:最優先",IF(E6&lt;=3,"B:要対応","C:経過観察")))</f>
        <v>B:要対応</v>
      </c>
      <c r="J6" s="21" t="s">
        <v>383</v>
      </c>
    </row>
    <row r="7" spans="1:10" ht="24" customHeight="1">
      <c r="B7" s="9">
        <v>2</v>
      </c>
      <c r="C7" s="17" t="s">
        <v>81</v>
      </c>
      <c r="D7" s="18">
        <f>COUNT('2_キャリア回答入力'!F12:F17)</f>
        <v>6</v>
      </c>
      <c r="E7" s="19">
        <f>IFERROR(AVERAGE('2_キャリア回答入力'!F12:F17),"-")</f>
        <v>2.8333333333333335</v>
      </c>
      <c r="F7" s="19">
        <f>IFERROR(STDEV('2_キャリア回答入力'!F12:F17),"-")</f>
        <v>1.1690451944500124</v>
      </c>
      <c r="G7" s="18">
        <f>IFERROR(MAX('2_キャリア回答入力'!F12:F17),"-")</f>
        <v>4</v>
      </c>
      <c r="H7" s="18">
        <f>IFERROR(MIN('2_キャリア回答入力'!F12:F17),"-")</f>
        <v>1</v>
      </c>
      <c r="I7" s="20" t="str">
        <f>IF(D7=0,"-",IF((6-E7)&gt;=4,"A:最優先",IF((6-E7)&gt;=3,"B:要対応","C:経過観察")))</f>
        <v>B:要対応</v>
      </c>
      <c r="J7" s="21" t="s">
        <v>384</v>
      </c>
    </row>
    <row r="8" spans="1:10" ht="24" customHeight="1">
      <c r="B8" s="9">
        <v>3</v>
      </c>
      <c r="C8" s="17" t="s">
        <v>92</v>
      </c>
      <c r="D8" s="18">
        <f>COUNT('2_キャリア回答入力'!F18:F23)</f>
        <v>6</v>
      </c>
      <c r="E8" s="19">
        <f>IFERROR(AVERAGE('2_キャリア回答入力'!F18:F23),"-")</f>
        <v>3.1666666666666665</v>
      </c>
      <c r="F8" s="19">
        <f>IFERROR(STDEV('2_キャリア回答入力'!F18:F23),"-")</f>
        <v>1.7224014243685086</v>
      </c>
      <c r="G8" s="18">
        <f>IFERROR(MAX('2_キャリア回答入力'!F18:F23),"-")</f>
        <v>5</v>
      </c>
      <c r="H8" s="18">
        <f>IFERROR(MIN('2_キャリア回答入力'!F18:F23),"-")</f>
        <v>1</v>
      </c>
      <c r="I8" s="20" t="str">
        <f>IF(D8=0,"-",IF(E8&lt;=2,"A:最優先",IF(E8&lt;=3,"B:要対応","C:経過観察")))</f>
        <v>C:経過観察</v>
      </c>
      <c r="J8" s="21" t="s">
        <v>385</v>
      </c>
    </row>
    <row r="9" spans="1:10" ht="24" customHeight="1">
      <c r="B9" s="9">
        <v>4</v>
      </c>
      <c r="C9" s="17" t="s">
        <v>105</v>
      </c>
      <c r="D9" s="18">
        <f>COUNT('2_キャリア回答入力'!F24:F29)</f>
        <v>6</v>
      </c>
      <c r="E9" s="19">
        <f>IFERROR(AVERAGE('2_キャリア回答入力'!F24:F29),"-")</f>
        <v>3</v>
      </c>
      <c r="F9" s="19">
        <f>IFERROR(STDEV('2_キャリア回答入力'!F24:F29),"-")</f>
        <v>0.63245553203367588</v>
      </c>
      <c r="G9" s="18">
        <f>IFERROR(MAX('2_キャリア回答入力'!F24:F29),"-")</f>
        <v>4</v>
      </c>
      <c r="H9" s="18">
        <f>IFERROR(MIN('2_キャリア回答入力'!F24:F29),"-")</f>
        <v>2</v>
      </c>
      <c r="I9" s="20" t="str">
        <f>IF(D9=0,"-",IF(E9&lt;=2,"A:最優先",IF(E9&lt;=3,"B:要対応","C:経過観察")))</f>
        <v>B:要対応</v>
      </c>
      <c r="J9" s="21" t="s">
        <v>386</v>
      </c>
    </row>
    <row r="10" spans="1:10" ht="24" customHeight="1">
      <c r="B10" s="9">
        <v>5</v>
      </c>
      <c r="C10" s="17" t="s">
        <v>118</v>
      </c>
      <c r="D10" s="18">
        <f>COUNT('2_キャリア回答入力'!F30:F35)</f>
        <v>6</v>
      </c>
      <c r="E10" s="19">
        <f>IFERROR(AVERAGE('2_キャリア回答入力'!F30:F35),"-")</f>
        <v>3.1666666666666665</v>
      </c>
      <c r="F10" s="19">
        <f>IFERROR(STDEV('2_キャリア回答入力'!F30:F35),"-")</f>
        <v>0.98319208025017524</v>
      </c>
      <c r="G10" s="18">
        <f>IFERROR(MAX('2_キャリア回答入力'!F30:F35),"-")</f>
        <v>4</v>
      </c>
      <c r="H10" s="18">
        <f>IFERROR(MIN('2_キャリア回答入力'!F30:F35),"-")</f>
        <v>2</v>
      </c>
      <c r="I10" s="20" t="str">
        <f>IF(D10=0,"-",IF(E10&lt;=2,"A:最優先",IF(E10&lt;=3,"B:要対応","C:経過観察")))</f>
        <v>C:経過観察</v>
      </c>
      <c r="J10" s="21" t="s">
        <v>387</v>
      </c>
    </row>
    <row r="11" spans="1:10" ht="24" customHeight="1">
      <c r="B11" s="9">
        <v>6</v>
      </c>
      <c r="C11" s="17" t="s">
        <v>131</v>
      </c>
      <c r="D11" s="18">
        <f>COUNT('2_キャリア回答入力'!F36:F41)</f>
        <v>6</v>
      </c>
      <c r="E11" s="19">
        <f>IFERROR(AVERAGE('2_キャリア回答入力'!F36:F41),"-")</f>
        <v>4.166666666666667</v>
      </c>
      <c r="F11" s="19">
        <f>IFERROR(STDEV('2_キャリア回答入力'!F36:F41),"-")</f>
        <v>1.1690451944500118</v>
      </c>
      <c r="G11" s="18">
        <f>IFERROR(MAX('2_キャリア回答入力'!F36:F41),"-")</f>
        <v>5</v>
      </c>
      <c r="H11" s="18">
        <f>IFERROR(MIN('2_キャリア回答入力'!F36:F41),"-")</f>
        <v>2</v>
      </c>
      <c r="I11" s="20" t="str">
        <f>IF(D11=0,"-",IF(E11&lt;=2,"A:最優先",IF(E11&lt;=3,"B:要対応","C:経過観察")))</f>
        <v>C:経過観察</v>
      </c>
      <c r="J11" s="21" t="s">
        <v>388</v>
      </c>
    </row>
    <row r="12" spans="1:10" ht="24" customHeight="1">
      <c r="B12" s="9">
        <v>7</v>
      </c>
      <c r="C12" s="17" t="s">
        <v>144</v>
      </c>
      <c r="D12" s="18">
        <f>COUNT('2_キャリア回答入力'!F42:F47)</f>
        <v>6</v>
      </c>
      <c r="E12" s="19">
        <f>IFERROR(AVERAGE('2_キャリア回答入力'!F42:F47),"-")</f>
        <v>3.5</v>
      </c>
      <c r="F12" s="19">
        <f>IFERROR(STDEV('2_キャリア回答入力'!F42:F47),"-")</f>
        <v>1.51657508881031</v>
      </c>
      <c r="G12" s="18">
        <f>IFERROR(MAX('2_キャリア回答入力'!F42:F47),"-")</f>
        <v>5</v>
      </c>
      <c r="H12" s="18">
        <f>IFERROR(MIN('2_キャリア回答入力'!F42:F47),"-")</f>
        <v>1</v>
      </c>
      <c r="I12" s="20" t="str">
        <f>IF(D12=0,"-",IF((6-E12)&gt;=4,"A:最優先",IF((6-E12)&gt;=3,"B:要対応","C:経過観察")))</f>
        <v>C:経過観察</v>
      </c>
      <c r="J12" s="21" t="s">
        <v>389</v>
      </c>
    </row>
    <row r="15" spans="1:10" ht="24" customHeight="1">
      <c r="B15" s="71" t="s">
        <v>390</v>
      </c>
      <c r="C15" s="57"/>
      <c r="D15" s="57"/>
      <c r="E15" s="57"/>
      <c r="F15" s="57"/>
      <c r="G15" s="57"/>
      <c r="H15" s="57"/>
      <c r="I15" s="57"/>
    </row>
    <row r="16" spans="1:10" ht="36" customHeight="1">
      <c r="A16" s="7"/>
      <c r="B16" s="7" t="s">
        <v>376</v>
      </c>
      <c r="C16" s="8" t="s">
        <v>59</v>
      </c>
      <c r="D16" s="8" t="s">
        <v>377</v>
      </c>
      <c r="E16" s="8" t="s">
        <v>378</v>
      </c>
      <c r="F16" s="8" t="s">
        <v>379</v>
      </c>
      <c r="G16" s="8" t="s">
        <v>380</v>
      </c>
      <c r="H16" s="8" t="s">
        <v>381</v>
      </c>
      <c r="I16" s="8" t="s">
        <v>23</v>
      </c>
      <c r="J16" s="8" t="s">
        <v>382</v>
      </c>
    </row>
    <row r="17" spans="2:10" ht="24" customHeight="1">
      <c r="B17" s="9">
        <v>1</v>
      </c>
      <c r="C17" s="17" t="s">
        <v>160</v>
      </c>
      <c r="D17" s="18">
        <f>COUNT('3_FP回答入力'!F6:F11)</f>
        <v>6</v>
      </c>
      <c r="E17" s="19">
        <f>IFERROR(AVERAGE('3_FP回答入力'!F6:F11),"-")</f>
        <v>3.5</v>
      </c>
      <c r="F17" s="19">
        <f>IFERROR(STDEV('3_FP回答入力'!F6:F11),"-")</f>
        <v>1.3784048752090221</v>
      </c>
      <c r="G17" s="18">
        <f>IFERROR(MAX('3_FP回答入力'!F6:F11),"-")</f>
        <v>5</v>
      </c>
      <c r="H17" s="18">
        <f>IFERROR(MIN('3_FP回答入力'!F6:F11),"-")</f>
        <v>1</v>
      </c>
      <c r="I17" s="20" t="str">
        <f>IF(D17=0,"-",IF(E17&lt;=2,"A:最優先",IF(E17&lt;=3,"B:要対応","C:経過観察")))</f>
        <v>C:経過観察</v>
      </c>
      <c r="J17" s="21" t="s">
        <v>391</v>
      </c>
    </row>
    <row r="18" spans="2:10" ht="24" customHeight="1">
      <c r="B18" s="9">
        <v>2</v>
      </c>
      <c r="C18" s="17" t="s">
        <v>173</v>
      </c>
      <c r="D18" s="18">
        <f>COUNT('3_FP回答入力'!F12:F17)</f>
        <v>6</v>
      </c>
      <c r="E18" s="19">
        <f>IFERROR(AVERAGE('3_FP回答入力'!F12:F17),"-")</f>
        <v>1.6666666666666667</v>
      </c>
      <c r="F18" s="19">
        <f>IFERROR(STDEV('3_FP回答入力'!F12:F17),"-")</f>
        <v>1.2110601416389966</v>
      </c>
      <c r="G18" s="18">
        <f>IFERROR(MAX('3_FP回答入力'!F12:F17),"-")</f>
        <v>4</v>
      </c>
      <c r="H18" s="18">
        <f>IFERROR(MIN('3_FP回答入力'!F12:F17),"-")</f>
        <v>1</v>
      </c>
      <c r="I18" s="20" t="str">
        <f>IF(D18=0,"-",IF(E18&lt;=2,"A:最優先",IF(E18&lt;=3,"B:要対応","C:経過観察")))</f>
        <v>A:最優先</v>
      </c>
      <c r="J18" s="21" t="s">
        <v>392</v>
      </c>
    </row>
    <row r="19" spans="2:10" ht="24" customHeight="1">
      <c r="B19" s="9">
        <v>3</v>
      </c>
      <c r="C19" s="17" t="s">
        <v>186</v>
      </c>
      <c r="D19" s="18">
        <f>COUNT('3_FP回答入力'!F18:F23)</f>
        <v>6</v>
      </c>
      <c r="E19" s="19">
        <f>IFERROR(AVERAGE('3_FP回答入力'!F18:F23),"-")</f>
        <v>3.3333333333333335</v>
      </c>
      <c r="F19" s="19">
        <f>IFERROR(STDEV('3_FP回答入力'!F18:F23),"-")</f>
        <v>1.5055453054181618</v>
      </c>
      <c r="G19" s="18">
        <f>IFERROR(MAX('3_FP回答入力'!F18:F23),"-")</f>
        <v>5</v>
      </c>
      <c r="H19" s="18">
        <f>IFERROR(MIN('3_FP回答入力'!F18:F23),"-")</f>
        <v>2</v>
      </c>
      <c r="I19" s="20" t="str">
        <f>IF(D19=0,"-",IF(E19&lt;=2,"A:最優先",IF(E19&lt;=3,"B:要対応","C:経過観察")))</f>
        <v>C:経過観察</v>
      </c>
      <c r="J19" s="21" t="s">
        <v>393</v>
      </c>
    </row>
    <row r="20" spans="2:10" ht="24" customHeight="1">
      <c r="B20" s="9">
        <v>4</v>
      </c>
      <c r="C20" s="17" t="s">
        <v>199</v>
      </c>
      <c r="D20" s="18">
        <f>COUNT('3_FP回答入力'!F24:F29)</f>
        <v>6</v>
      </c>
      <c r="E20" s="19">
        <f>IFERROR(AVERAGE('3_FP回答入力'!F24:F29),"-")</f>
        <v>2.3333333333333335</v>
      </c>
      <c r="F20" s="19">
        <f>IFERROR(STDEV('3_FP回答入力'!F24:F29),"-")</f>
        <v>1.5055453054181622</v>
      </c>
      <c r="G20" s="18">
        <f>IFERROR(MAX('3_FP回答入力'!F24:F29),"-")</f>
        <v>5</v>
      </c>
      <c r="H20" s="18">
        <f>IFERROR(MIN('3_FP回答入力'!F24:F29),"-")</f>
        <v>1</v>
      </c>
      <c r="I20" s="20" t="str">
        <f>IF(D20=0,"-",IF(E20&lt;=2,"A:最優先",IF(E20&lt;=3,"B:要対応","C:経過観察")))</f>
        <v>B:要対応</v>
      </c>
      <c r="J20" s="21" t="s">
        <v>394</v>
      </c>
    </row>
    <row r="21" spans="2:10" ht="24" customHeight="1">
      <c r="B21" s="9">
        <v>5</v>
      </c>
      <c r="C21" s="17" t="s">
        <v>212</v>
      </c>
      <c r="D21" s="18">
        <f>COUNT('3_FP回答入力'!F30:F33)</f>
        <v>4</v>
      </c>
      <c r="E21" s="19">
        <f>IFERROR(AVERAGE('3_FP回答入力'!F30:F33),"-")</f>
        <v>2.5</v>
      </c>
      <c r="F21" s="19">
        <f>IFERROR(STDEV('3_FP回答入力'!F30:F33),"-")</f>
        <v>1.9148542155126762</v>
      </c>
      <c r="G21" s="18">
        <f>IFERROR(MAX('3_FP回答入力'!F30:F33),"-")</f>
        <v>5</v>
      </c>
      <c r="H21" s="18">
        <f>IFERROR(MIN('3_FP回答入力'!F30:F33),"-")</f>
        <v>1</v>
      </c>
      <c r="I21" s="20" t="str">
        <f>IF(D21=0,"-",IF(E21&lt;=2,"A:最優先",IF(E21&lt;=3,"B:要対応","C:経過観察")))</f>
        <v>B:要対応</v>
      </c>
      <c r="J21" s="21" t="s">
        <v>395</v>
      </c>
    </row>
    <row r="22" spans="2:10" ht="24" customHeight="1">
      <c r="B22" s="9">
        <v>6</v>
      </c>
      <c r="C22" s="17" t="s">
        <v>221</v>
      </c>
      <c r="D22" s="18">
        <f>COUNT('3_FP回答入力'!F34:F38)</f>
        <v>5</v>
      </c>
      <c r="E22" s="19">
        <f>IFERROR(AVERAGE('3_FP回答入力'!F34:F38),"-")</f>
        <v>1.6</v>
      </c>
      <c r="F22" s="19">
        <f>IFERROR(STDEV('3_FP回答入力'!F34:F38),"-")</f>
        <v>0.89442719099991574</v>
      </c>
      <c r="G22" s="18">
        <f>IFERROR(MAX('3_FP回答入力'!F34:F38),"-")</f>
        <v>3</v>
      </c>
      <c r="H22" s="18">
        <f>IFERROR(MIN('3_FP回答入力'!F34:F38),"-")</f>
        <v>1</v>
      </c>
      <c r="I22" s="20" t="str">
        <f>IF(D22=0,"-",IF((6-E22)&gt;=4,"A:最優先",IF((6-E22)&gt;=3,"B:要対応","C:経過観察")))</f>
        <v>A:最優先</v>
      </c>
      <c r="J22" s="21" t="s">
        <v>396</v>
      </c>
    </row>
    <row r="23" spans="2:10" ht="24" customHeight="1">
      <c r="B23" s="9">
        <v>7</v>
      </c>
      <c r="C23" s="17" t="s">
        <v>232</v>
      </c>
      <c r="D23" s="18">
        <f>COUNT('3_FP回答入力'!F39:F41)</f>
        <v>3</v>
      </c>
      <c r="E23" s="19">
        <f>IFERROR(AVERAGE('3_FP回答入力'!F39:F41),"-")</f>
        <v>1</v>
      </c>
      <c r="F23" s="19">
        <f>IFERROR(STDEV('3_FP回答入力'!F39:F41),"-")</f>
        <v>0</v>
      </c>
      <c r="G23" s="18">
        <f>IFERROR(MAX('3_FP回答入力'!F39:F41),"-")</f>
        <v>1</v>
      </c>
      <c r="H23" s="18">
        <f>IFERROR(MIN('3_FP回答入力'!F39:F41),"-")</f>
        <v>1</v>
      </c>
      <c r="I23" s="20" t="str">
        <f>IF(D23=0,"-",IF(E23&lt;=2,"A:最優先",IF(E23&lt;=3,"B:要対応","C:経過観察")))</f>
        <v>A:最優先</v>
      </c>
      <c r="J23" s="21" t="s">
        <v>397</v>
      </c>
    </row>
    <row r="24" spans="2:10" ht="24" customHeight="1">
      <c r="B24" s="9">
        <v>8</v>
      </c>
      <c r="C24" s="17" t="s">
        <v>239</v>
      </c>
      <c r="D24" s="18">
        <f>COUNT('3_FP回答入力'!F42:F45)</f>
        <v>4</v>
      </c>
      <c r="E24" s="19">
        <f>IFERROR(AVERAGE('3_FP回答入力'!F42:F45),"-")</f>
        <v>3.5</v>
      </c>
      <c r="F24" s="19">
        <f>IFERROR(STDEV('3_FP回答入力'!F42:F45),"-")</f>
        <v>1.9148542155126762</v>
      </c>
      <c r="G24" s="18">
        <f>IFERROR(MAX('3_FP回答入力'!F42:F45),"-")</f>
        <v>5</v>
      </c>
      <c r="H24" s="18">
        <f>IFERROR(MIN('3_FP回答入力'!F42:F45),"-")</f>
        <v>1</v>
      </c>
      <c r="I24" s="20" t="str">
        <f>IF(D24=0,"-",IF(E24&lt;=2,"A:最優先",IF(E24&lt;=3,"B:要対応","C:経過観察")))</f>
        <v>C:経過観察</v>
      </c>
      <c r="J24" s="21" t="s">
        <v>398</v>
      </c>
    </row>
  </sheetData>
  <mergeCells count="3">
    <mergeCell ref="B2:I2"/>
    <mergeCell ref="B4:I4"/>
    <mergeCell ref="B15:I15"/>
  </mergeCells>
  <phoneticPr fontId="13"/>
  <conditionalFormatting sqref="E6:E12">
    <cfRule type="colorScale" priority="2">
      <colorScale>
        <cfvo type="num" val="1"/>
        <cfvo type="num" val="3"/>
        <cfvo type="num" val="5"/>
        <color rgb="FFF8696B"/>
        <color rgb="FFFFEB84"/>
        <color rgb="FF63BE7B"/>
      </colorScale>
    </cfRule>
  </conditionalFormatting>
  <conditionalFormatting sqref="E17:E24">
    <cfRule type="colorScale" priority="3">
      <colorScale>
        <cfvo type="num" val="1"/>
        <cfvo type="num" val="3"/>
        <cfvo type="num" val="5"/>
        <color rgb="FFF8696B"/>
        <color rgb="FFFFEB84"/>
        <color rgb="FF63BE7B"/>
      </colorScale>
    </cfRule>
  </conditionalFormatting>
  <conditionalFormatting sqref="I6:I12">
    <cfRule type="expression" dxfId="3" priority="4">
      <formula>ISNUMBER(SEARCH("A:",I6))</formula>
    </cfRule>
  </conditionalFormatting>
  <conditionalFormatting sqref="I17:I24">
    <cfRule type="expression" dxfId="2" priority="5">
      <formula>ISNUMBER(SEARCH("A:",I17))</formula>
    </cfRule>
  </conditionalFormatting>
  <pageMargins left="0.74803149606299213" right="0.74803149606299213" top="0.98425196850393704" bottom="0.98425196850393704" header="0.51181102362204722" footer="0.51181102362204722"/>
  <pageSetup paperSize="9" scale="55" orientation="landscape"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C51"/>
  <sheetViews>
    <sheetView topLeftCell="A44" zoomScaleNormal="100" workbookViewId="0">
      <selection activeCell="A47" sqref="A47:C51"/>
    </sheetView>
  </sheetViews>
  <sheetFormatPr defaultColWidth="8.6328125" defaultRowHeight="14.5"/>
  <cols>
    <col min="1" max="1" width="32.81640625" customWidth="1"/>
    <col min="2" max="2" width="65" customWidth="1"/>
    <col min="3" max="3" width="26.6328125" customWidth="1"/>
  </cols>
  <sheetData>
    <row r="2" spans="1:3" ht="36" customHeight="1">
      <c r="A2" s="58" t="s">
        <v>399</v>
      </c>
      <c r="B2" s="57"/>
      <c r="C2" s="57"/>
    </row>
    <row r="4" spans="1:3" ht="15.5" customHeight="1">
      <c r="A4" s="71" t="s">
        <v>400</v>
      </c>
      <c r="B4" s="57"/>
      <c r="C4" s="57"/>
    </row>
    <row r="5" spans="1:3" ht="15.5" customHeight="1">
      <c r="A5" s="22" t="s">
        <v>401</v>
      </c>
      <c r="B5" s="75" t="str">
        <f>'1_基本情報'!C4</f>
        <v>入力しないでください！</v>
      </c>
      <c r="C5" s="73"/>
    </row>
    <row r="6" spans="1:3" ht="15.5" customHeight="1">
      <c r="A6" s="22" t="s">
        <v>402</v>
      </c>
      <c r="B6" s="75" t="str">
        <f>'1_基本情報'!C6</f>
        <v>40歳</v>
      </c>
      <c r="C6" s="73"/>
    </row>
    <row r="7" spans="1:3" ht="15.5" customHeight="1">
      <c r="A7" s="22" t="s">
        <v>403</v>
      </c>
      <c r="B7" s="75" t="str">
        <f>'1_基本情報'!C9</f>
        <v>節目社員</v>
      </c>
      <c r="C7" s="73"/>
    </row>
    <row r="8" spans="1:3" ht="15.5" customHeight="1">
      <c r="A8" s="22" t="s">
        <v>404</v>
      </c>
      <c r="B8" s="75" t="str">
        <f>'1_基本情報'!C11</f>
        <v>夫婦＋子3人以上</v>
      </c>
      <c r="C8" s="73"/>
    </row>
    <row r="9" spans="1:3" ht="15.5" customHeight="1">
      <c r="A9" s="22" t="s">
        <v>52</v>
      </c>
      <c r="B9" s="75">
        <f ca="1">'1_基本情報'!C12</f>
        <v>46180</v>
      </c>
      <c r="C9" s="73"/>
    </row>
    <row r="10" spans="1:3" ht="15.5" customHeight="1"/>
    <row r="11" spans="1:3" ht="15.5" customHeight="1">
      <c r="A11" s="71" t="s">
        <v>405</v>
      </c>
      <c r="B11" s="57"/>
      <c r="C11" s="57"/>
    </row>
    <row r="12" spans="1:3" ht="15.5" customHeight="1">
      <c r="A12" s="22" t="s">
        <v>406</v>
      </c>
      <c r="B12" s="72" t="str">
        <f>COUNT('2_キャリア回答入力'!E:E)&amp;" / 42 問 ("&amp;TEXT(COUNT('2_キャリア回答入力'!E:E)/42,"0%")&amp;")"</f>
        <v>42 / 42 問 (100%)</v>
      </c>
      <c r="C12" s="73"/>
    </row>
    <row r="13" spans="1:3" ht="15.5" customHeight="1">
      <c r="A13" s="23" t="s">
        <v>407</v>
      </c>
      <c r="B13" s="72" t="str">
        <f>COUNT('3_FP回答入力'!E:E)&amp;" / 40 問 ("&amp;TEXT(COUNT('3_FP回答入力'!E:E)/40,"0%")&amp;")"</f>
        <v>40 / 40 問 (100%)</v>
      </c>
      <c r="C13" s="73"/>
    </row>
    <row r="14" spans="1:3" ht="15.5" customHeight="1">
      <c r="A14" s="22" t="s">
        <v>408</v>
      </c>
      <c r="B14" s="72" t="str">
        <f>COUNTA('4_オープンQA記録'!E6:E43)&amp;" / 38 問 ("&amp;TEXT(COUNTA('4_オープンQA記録'!E6:E43)/38,"0%")&amp;")"</f>
        <v>38 / 38 問 (100%)</v>
      </c>
      <c r="C14" s="73"/>
    </row>
    <row r="15" spans="1:3" ht="15.5" customHeight="1"/>
    <row r="16" spans="1:3" ht="15.5" customHeight="1">
      <c r="A16" s="71" t="s">
        <v>409</v>
      </c>
      <c r="B16" s="57"/>
      <c r="C16" s="57"/>
    </row>
    <row r="17" spans="1:3" ht="15.5" customHeight="1">
      <c r="A17" s="22" t="s">
        <v>410</v>
      </c>
      <c r="B17" s="74">
        <f>IFERROR(AVERAGE('2_キャリア回答入力'!F:F),"-")</f>
        <v>3.1904761904761907</v>
      </c>
      <c r="C17" s="73"/>
    </row>
    <row r="18" spans="1:3" ht="15.5" customHeight="1">
      <c r="A18" s="23" t="s">
        <v>411</v>
      </c>
      <c r="B18" s="74">
        <f>IFERROR(AVERAGE('3_FP回答入力'!F:F),"-")</f>
        <v>2.5</v>
      </c>
      <c r="C18" s="73"/>
    </row>
    <row r="20" spans="1:3" ht="21.75" customHeight="1">
      <c r="A20" s="71" t="s">
        <v>412</v>
      </c>
      <c r="B20" s="57"/>
      <c r="C20" s="57"/>
    </row>
    <row r="21" spans="1:3" ht="22" customHeight="1">
      <c r="A21" s="8" t="s">
        <v>413</v>
      </c>
      <c r="B21" s="8" t="s">
        <v>378</v>
      </c>
      <c r="C21" s="8" t="s">
        <v>23</v>
      </c>
    </row>
    <row r="22" spans="1:3" ht="16.5" customHeight="1">
      <c r="A22" s="2" t="str">
        <f>"[キャリア] "&amp;'5_領域別ダッシュボード'!C6</f>
        <v>[キャリア] 仕事観・価値観</v>
      </c>
      <c r="B22" s="24">
        <f>'5_領域別ダッシュボード'!E6</f>
        <v>2.5</v>
      </c>
      <c r="C22" s="20" t="str">
        <f>'5_領域別ダッシュボード'!I6</f>
        <v>B:要対応</v>
      </c>
    </row>
    <row r="23" spans="1:3" ht="16.5" customHeight="1">
      <c r="A23" s="2" t="str">
        <f>"[キャリア] "&amp;'5_領域別ダッシュボード'!C7</f>
        <v>[キャリア] 将来不安</v>
      </c>
      <c r="B23" s="24">
        <f>'5_領域別ダッシュボード'!E7</f>
        <v>2.8333333333333335</v>
      </c>
      <c r="C23" s="20" t="str">
        <f>'5_領域別ダッシュボード'!I7</f>
        <v>B:要対応</v>
      </c>
    </row>
    <row r="24" spans="1:3" ht="16.5" customHeight="1">
      <c r="A24" s="2" t="str">
        <f>"[キャリア] "&amp;'5_領域別ダッシュボード'!C8</f>
        <v>[キャリア] 家族・役割</v>
      </c>
      <c r="B24" s="24">
        <f>'5_領域別ダッシュボード'!E8</f>
        <v>3.1666666666666665</v>
      </c>
      <c r="C24" s="20" t="str">
        <f>'5_領域別ダッシュボード'!I8</f>
        <v>C:経過観察</v>
      </c>
    </row>
    <row r="25" spans="1:3" ht="16.5" customHeight="1">
      <c r="A25" s="2" t="str">
        <f>"[キャリア] "&amp;'5_領域別ダッシュボード'!C9</f>
        <v>[キャリア] ライフイベント意識</v>
      </c>
      <c r="B25" s="24">
        <f>'5_領域別ダッシュボード'!E9</f>
        <v>3</v>
      </c>
      <c r="C25" s="20" t="str">
        <f>'5_領域別ダッシュボード'!I9</f>
        <v>B:要対応</v>
      </c>
    </row>
    <row r="26" spans="1:3" ht="16.5" customHeight="1">
      <c r="A26" s="2" t="str">
        <f>"[キャリア] "&amp;'5_領域別ダッシュボード'!C10</f>
        <v>[キャリア] 意思決定スタイル</v>
      </c>
      <c r="B26" s="24">
        <f>'5_領域別ダッシュボード'!E10</f>
        <v>3.1666666666666665</v>
      </c>
      <c r="C26" s="20" t="str">
        <f>'5_領域別ダッシュボード'!I10</f>
        <v>C:経過観察</v>
      </c>
    </row>
    <row r="27" spans="1:3" ht="16.5" customHeight="1">
      <c r="A27" s="2" t="str">
        <f>"[キャリア] "&amp;'5_領域別ダッシュボード'!C11</f>
        <v>[キャリア] 変化への耐性</v>
      </c>
      <c r="B27" s="24">
        <f>'5_領域別ダッシュボード'!E11</f>
        <v>4.166666666666667</v>
      </c>
      <c r="C27" s="20" t="str">
        <f>'5_領域別ダッシュボード'!I11</f>
        <v>C:経過観察</v>
      </c>
    </row>
    <row r="28" spans="1:3" ht="16.5" customHeight="1">
      <c r="A28" s="2" t="str">
        <f>"[キャリア] "&amp;'5_領域別ダッシュボード'!C12</f>
        <v>[キャリア] 支援ニーズ</v>
      </c>
      <c r="B28" s="24">
        <f>'5_領域別ダッシュボード'!E12</f>
        <v>3.5</v>
      </c>
      <c r="C28" s="20" t="str">
        <f>'5_領域別ダッシュボード'!I12</f>
        <v>C:経過観察</v>
      </c>
    </row>
    <row r="29" spans="1:3" ht="16.5" customHeight="1">
      <c r="A29" s="2" t="str">
        <f>"[CFP] "&amp;'5_領域別ダッシュボード'!C17</f>
        <v>[CFP] 収入安定性</v>
      </c>
      <c r="B29" s="24">
        <f>'5_領域別ダッシュボード'!E17</f>
        <v>3.5</v>
      </c>
      <c r="C29" s="20" t="str">
        <f>'5_領域別ダッシュボード'!I17</f>
        <v>C:経過観察</v>
      </c>
    </row>
    <row r="30" spans="1:3" ht="16.5" customHeight="1">
      <c r="A30" s="2" t="str">
        <f>"[CFP] "&amp;'5_領域別ダッシュボード'!C18</f>
        <v>[CFP] 支出管理</v>
      </c>
      <c r="B30" s="24">
        <f>'5_領域別ダッシュボード'!E18</f>
        <v>1.6666666666666667</v>
      </c>
      <c r="C30" s="20" t="str">
        <f>'5_領域別ダッシュボード'!I18</f>
        <v>A:最優先</v>
      </c>
    </row>
    <row r="31" spans="1:3" ht="16.5" customHeight="1">
      <c r="A31" s="2" t="str">
        <f>"[CFP] "&amp;'5_領域別ダッシュボード'!C19</f>
        <v>[CFP] 住宅取得意向</v>
      </c>
      <c r="B31" s="24">
        <f>'5_領域別ダッシュボード'!E19</f>
        <v>3.3333333333333335</v>
      </c>
      <c r="C31" s="20" t="str">
        <f>'5_領域別ダッシュボード'!I19</f>
        <v>C:経過観察</v>
      </c>
    </row>
    <row r="32" spans="1:3" ht="16.5" customHeight="1">
      <c r="A32" s="2" t="str">
        <f>"[CFP] "&amp;'5_領域別ダッシュボード'!C20</f>
        <v>[CFP] 保険理解度</v>
      </c>
      <c r="B32" s="24">
        <f>'5_領域別ダッシュボード'!E20</f>
        <v>2.3333333333333335</v>
      </c>
      <c r="C32" s="20" t="str">
        <f>'5_領域別ダッシュボード'!I20</f>
        <v>B:要対応</v>
      </c>
    </row>
    <row r="33" spans="1:3" ht="16.5" customHeight="1">
      <c r="A33" s="2" t="str">
        <f>"[CFP] "&amp;'5_領域別ダッシュボード'!C21</f>
        <v>[CFP] 教育資金意識</v>
      </c>
      <c r="B33" s="24">
        <f>'5_領域別ダッシュボード'!E21</f>
        <v>2.5</v>
      </c>
      <c r="C33" s="20" t="str">
        <f>'5_領域別ダッシュボード'!I21</f>
        <v>B:要対応</v>
      </c>
    </row>
    <row r="34" spans="1:3" ht="16.5" customHeight="1">
      <c r="A34" s="2" t="str">
        <f>"[CFP] "&amp;'5_領域別ダッシュボード'!C22</f>
        <v>[CFP] 老後不安</v>
      </c>
      <c r="B34" s="24">
        <f>'5_領域別ダッシュボード'!E22</f>
        <v>1.6</v>
      </c>
      <c r="C34" s="20" t="str">
        <f>'5_領域別ダッシュボード'!I22</f>
        <v>A:最優先</v>
      </c>
    </row>
    <row r="35" spans="1:3" ht="16.5" customHeight="1">
      <c r="A35" s="2" t="str">
        <f>"[CFP] "&amp;'5_領域別ダッシュボード'!C23</f>
        <v>[CFP] 投資・資産運用</v>
      </c>
      <c r="B35" s="24">
        <f>'5_領域別ダッシュボード'!E23</f>
        <v>1</v>
      </c>
      <c r="C35" s="20" t="str">
        <f>'5_領域別ダッシュボード'!I23</f>
        <v>A:最優先</v>
      </c>
    </row>
    <row r="36" spans="1:3" ht="16.5" customHeight="1">
      <c r="A36" s="2" t="str">
        <f>"[CFP] "&amp;'5_領域別ダッシュボード'!C24</f>
        <v>[CFP] リスク許容度</v>
      </c>
      <c r="B36" s="24">
        <f>'5_領域別ダッシュボード'!E24</f>
        <v>3.5</v>
      </c>
      <c r="C36" s="20" t="str">
        <f>'5_領域別ダッシュボード'!I24</f>
        <v>C:経過観察</v>
      </c>
    </row>
    <row r="39" spans="1:3" ht="21.75" customHeight="1">
      <c r="A39" s="71" t="s">
        <v>414</v>
      </c>
      <c r="B39" s="57"/>
      <c r="C39" s="57"/>
    </row>
    <row r="40" spans="1:3" ht="60" customHeight="1">
      <c r="A40" s="45" t="s">
        <v>415</v>
      </c>
      <c r="B40" s="76" t="s">
        <v>492</v>
      </c>
      <c r="C40" s="77"/>
    </row>
    <row r="41" spans="1:3" ht="60" customHeight="1">
      <c r="A41" s="45" t="s">
        <v>416</v>
      </c>
      <c r="B41" s="76" t="s">
        <v>493</v>
      </c>
      <c r="C41" s="77"/>
    </row>
    <row r="42" spans="1:3" ht="60" customHeight="1">
      <c r="A42" s="45" t="s">
        <v>417</v>
      </c>
      <c r="B42" s="76" t="s">
        <v>494</v>
      </c>
      <c r="C42" s="77"/>
    </row>
    <row r="43" spans="1:3" ht="60" customHeight="1">
      <c r="A43" s="45" t="s">
        <v>418</v>
      </c>
      <c r="B43" s="76" t="s">
        <v>495</v>
      </c>
      <c r="C43" s="77"/>
    </row>
    <row r="44" spans="1:3" ht="60" customHeight="1">
      <c r="A44" s="45" t="s">
        <v>419</v>
      </c>
      <c r="B44" s="76" t="s">
        <v>496</v>
      </c>
      <c r="C44" s="77"/>
    </row>
    <row r="46" spans="1:3" ht="21.75" customHeight="1">
      <c r="A46" s="71" t="s">
        <v>39</v>
      </c>
      <c r="B46" s="57"/>
      <c r="C46" s="57"/>
    </row>
    <row r="47" spans="1:3" ht="28.5" customHeight="1">
      <c r="A47" s="78" t="s">
        <v>497</v>
      </c>
      <c r="B47" s="79"/>
      <c r="C47" s="79"/>
    </row>
    <row r="48" spans="1:3" ht="27.75" customHeight="1">
      <c r="A48" s="80"/>
      <c r="B48" s="81"/>
      <c r="C48" s="81"/>
    </row>
    <row r="49" spans="1:3" ht="27.75" customHeight="1">
      <c r="A49" s="80"/>
      <c r="B49" s="81"/>
      <c r="C49" s="81"/>
    </row>
    <row r="50" spans="1:3" ht="27.75" customHeight="1">
      <c r="A50" s="80"/>
      <c r="B50" s="81"/>
      <c r="C50" s="81"/>
    </row>
    <row r="51" spans="1:3" ht="27.75" customHeight="1">
      <c r="A51" s="80"/>
      <c r="B51" s="81"/>
      <c r="C51" s="81"/>
    </row>
  </sheetData>
  <mergeCells count="23">
    <mergeCell ref="A2:C2"/>
    <mergeCell ref="A46:C46"/>
    <mergeCell ref="B6:C6"/>
    <mergeCell ref="B42:C42"/>
    <mergeCell ref="B5:C5"/>
    <mergeCell ref="B8:C8"/>
    <mergeCell ref="A4:C4"/>
    <mergeCell ref="B7:C7"/>
    <mergeCell ref="A47:C51"/>
    <mergeCell ref="B12:C12"/>
    <mergeCell ref="B43:C43"/>
    <mergeCell ref="B18:C18"/>
    <mergeCell ref="B9:C9"/>
    <mergeCell ref="A39:C39"/>
    <mergeCell ref="A11:C11"/>
    <mergeCell ref="B14:C14"/>
    <mergeCell ref="A20:C20"/>
    <mergeCell ref="B41:C41"/>
    <mergeCell ref="A16:C16"/>
    <mergeCell ref="B17:C17"/>
    <mergeCell ref="B44:C44"/>
    <mergeCell ref="B13:C13"/>
    <mergeCell ref="B40:C40"/>
  </mergeCells>
  <phoneticPr fontId="13"/>
  <conditionalFormatting sqref="C22:C36">
    <cfRule type="expression" dxfId="1" priority="2">
      <formula>ISNUMBER(SEARCH("A:",C22))</formula>
    </cfRule>
    <cfRule type="expression" dxfId="0" priority="3">
      <formula>ISNUMBER(SEARCH("B:",C22))</formula>
    </cfRule>
  </conditionalFormatting>
  <pageMargins left="0.55118110236220474" right="0.15748031496062989" top="0.39370078740157483" bottom="0.19685039370078741" header="0.51181102362204722" footer="0.51181102362204722"/>
  <pageSetup paperSize="9" scale="71"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93"/>
  <sheetViews>
    <sheetView workbookViewId="0">
      <selection activeCell="B19" sqref="B19"/>
    </sheetView>
  </sheetViews>
  <sheetFormatPr defaultRowHeight="14.5"/>
  <cols>
    <col min="1" max="1" width="101.54296875" style="29" customWidth="1"/>
    <col min="2" max="2" width="98.1796875" customWidth="1"/>
  </cols>
  <sheetData>
    <row r="1" spans="1:1" ht="21" customHeight="1">
      <c r="A1" s="32" t="s">
        <v>420</v>
      </c>
    </row>
    <row r="3" spans="1:1">
      <c r="A3" s="33" t="s">
        <v>421</v>
      </c>
    </row>
    <row r="5" spans="1:1" ht="29" customHeight="1">
      <c r="A5" s="29" t="s">
        <v>422</v>
      </c>
    </row>
    <row r="7" spans="1:1">
      <c r="A7" s="33" t="s">
        <v>423</v>
      </c>
    </row>
    <row r="9" spans="1:1" ht="29" customHeight="1">
      <c r="A9" s="29" t="s">
        <v>424</v>
      </c>
    </row>
    <row r="10" spans="1:1">
      <c r="A10" s="29" t="s">
        <v>425</v>
      </c>
    </row>
    <row r="12" spans="1:1">
      <c r="A12" s="33" t="s">
        <v>426</v>
      </c>
    </row>
    <row r="14" spans="1:1" ht="43.5" customHeight="1">
      <c r="A14" s="29" t="s">
        <v>427</v>
      </c>
    </row>
    <row r="16" spans="1:1">
      <c r="A16" s="33" t="s">
        <v>428</v>
      </c>
    </row>
    <row r="18" spans="1:1" ht="29" customHeight="1">
      <c r="A18" s="29" t="s">
        <v>429</v>
      </c>
    </row>
    <row r="20" spans="1:1">
      <c r="A20" s="29" t="s">
        <v>430</v>
      </c>
    </row>
    <row r="22" spans="1:1" ht="29" customHeight="1">
      <c r="A22" s="29" t="s">
        <v>431</v>
      </c>
    </row>
    <row r="24" spans="1:1">
      <c r="A24" s="30">
        <v>46148</v>
      </c>
    </row>
    <row r="26" spans="1:1" ht="58" customHeight="1">
      <c r="A26" s="29" t="s">
        <v>432</v>
      </c>
    </row>
    <row r="29" spans="1:1" ht="21" customHeight="1">
      <c r="A29" s="32" t="s">
        <v>433</v>
      </c>
    </row>
    <row r="31" spans="1:1">
      <c r="A31" s="33" t="s">
        <v>434</v>
      </c>
    </row>
    <row r="33" spans="1:2">
      <c r="A33" s="29" t="s">
        <v>435</v>
      </c>
    </row>
    <row r="34" spans="1:2">
      <c r="A34" s="29" t="s">
        <v>436</v>
      </c>
    </row>
    <row r="35" spans="1:2">
      <c r="A35" s="29" t="s">
        <v>437</v>
      </c>
    </row>
    <row r="36" spans="1:2">
      <c r="A36" s="29" t="s">
        <v>438</v>
      </c>
    </row>
    <row r="37" spans="1:2">
      <c r="A37" s="29" t="s">
        <v>439</v>
      </c>
    </row>
    <row r="38" spans="1:2">
      <c r="A38" s="29" t="s">
        <v>440</v>
      </c>
    </row>
    <row r="40" spans="1:2">
      <c r="A40" s="33" t="s">
        <v>441</v>
      </c>
    </row>
    <row r="42" spans="1:2">
      <c r="A42" s="29" t="s">
        <v>442</v>
      </c>
      <c r="B42" t="s">
        <v>443</v>
      </c>
    </row>
    <row r="43" spans="1:2">
      <c r="A43" s="29" t="s">
        <v>444</v>
      </c>
      <c r="B43" t="s">
        <v>445</v>
      </c>
    </row>
    <row r="44" spans="1:2">
      <c r="A44" s="29" t="s">
        <v>446</v>
      </c>
      <c r="B44" t="s">
        <v>447</v>
      </c>
    </row>
    <row r="45" spans="1:2">
      <c r="A45" s="29" t="s">
        <v>448</v>
      </c>
      <c r="B45" t="s">
        <v>449</v>
      </c>
    </row>
    <row r="46" spans="1:2">
      <c r="A46" s="29" t="s">
        <v>450</v>
      </c>
      <c r="B46" t="s">
        <v>451</v>
      </c>
    </row>
    <row r="47" spans="1:2">
      <c r="A47" s="29" t="s">
        <v>452</v>
      </c>
      <c r="B47" t="s">
        <v>453</v>
      </c>
    </row>
    <row r="48" spans="1:2">
      <c r="A48" s="29" t="s">
        <v>454</v>
      </c>
      <c r="B48" t="s">
        <v>455</v>
      </c>
    </row>
    <row r="49" spans="1:2">
      <c r="A49" s="29" t="s">
        <v>456</v>
      </c>
      <c r="B49" t="s">
        <v>457</v>
      </c>
    </row>
    <row r="51" spans="1:2" ht="21" customHeight="1">
      <c r="A51" s="32" t="s">
        <v>458</v>
      </c>
    </row>
    <row r="53" spans="1:2">
      <c r="A53" s="29" t="s">
        <v>459</v>
      </c>
    </row>
    <row r="54" spans="1:2">
      <c r="A54" s="29" t="s">
        <v>460</v>
      </c>
    </row>
    <row r="55" spans="1:2">
      <c r="A55" s="29" t="s">
        <v>461</v>
      </c>
    </row>
    <row r="56" spans="1:2">
      <c r="A56" s="29" t="s">
        <v>462</v>
      </c>
    </row>
    <row r="57" spans="1:2">
      <c r="A57" s="29" t="s">
        <v>463</v>
      </c>
    </row>
    <row r="58" spans="1:2">
      <c r="A58" s="29" t="s">
        <v>464</v>
      </c>
    </row>
    <row r="60" spans="1:2">
      <c r="A60" s="29" t="s">
        <v>465</v>
      </c>
    </row>
    <row r="62" spans="1:2">
      <c r="A62" s="29" t="s">
        <v>466</v>
      </c>
    </row>
    <row r="63" spans="1:2">
      <c r="A63" s="29" t="s">
        <v>467</v>
      </c>
    </row>
    <row r="64" spans="1:2">
      <c r="A64" s="29" t="s">
        <v>468</v>
      </c>
    </row>
    <row r="65" spans="1:1">
      <c r="A65" s="29" t="s">
        <v>469</v>
      </c>
    </row>
    <row r="66" spans="1:1">
      <c r="A66" s="29" t="s">
        <v>470</v>
      </c>
    </row>
    <row r="67" spans="1:1">
      <c r="A67" s="29" t="s">
        <v>468</v>
      </c>
    </row>
    <row r="68" spans="1:1">
      <c r="A68" s="29" t="s">
        <v>471</v>
      </c>
    </row>
    <row r="70" spans="1:1" ht="58" customHeight="1">
      <c r="A70" s="29" t="s">
        <v>472</v>
      </c>
    </row>
    <row r="72" spans="1:1">
      <c r="A72" s="34"/>
    </row>
    <row r="73" spans="1:1" ht="58" customHeight="1">
      <c r="A73" s="29" t="s">
        <v>473</v>
      </c>
    </row>
    <row r="75" spans="1:1" ht="29" customHeight="1">
      <c r="A75" s="29" t="s">
        <v>474</v>
      </c>
    </row>
    <row r="77" spans="1:1">
      <c r="A77" s="29" t="s">
        <v>475</v>
      </c>
    </row>
    <row r="78" spans="1:1">
      <c r="A78" s="29" t="s">
        <v>475</v>
      </c>
    </row>
    <row r="80" spans="1:1" ht="29" customHeight="1">
      <c r="A80" s="29" t="s">
        <v>476</v>
      </c>
    </row>
    <row r="82" spans="1:1">
      <c r="A82" s="29" t="s">
        <v>477</v>
      </c>
    </row>
    <row r="84" spans="1:1">
      <c r="A84" s="29" t="s">
        <v>478</v>
      </c>
    </row>
    <row r="85" spans="1:1">
      <c r="A85" s="29" t="s">
        <v>479</v>
      </c>
    </row>
    <row r="87" spans="1:1">
      <c r="A87" s="29" t="s">
        <v>480</v>
      </c>
    </row>
    <row r="88" spans="1:1">
      <c r="A88" s="29" t="s">
        <v>480</v>
      </c>
    </row>
    <row r="90" spans="1:1">
      <c r="A90" s="29" t="s">
        <v>481</v>
      </c>
    </row>
    <row r="92" spans="1:1">
      <c r="A92" s="29" t="s">
        <v>482</v>
      </c>
    </row>
    <row r="93" spans="1:1">
      <c r="A93" s="29" t="s">
        <v>482</v>
      </c>
    </row>
  </sheetData>
  <phoneticPr fontId="1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0_表紙・使い方</vt:lpstr>
      <vt:lpstr>1_基本情報</vt:lpstr>
      <vt:lpstr>2_キャリア回答入力</vt:lpstr>
      <vt:lpstr>3_FP回答入力</vt:lpstr>
      <vt:lpstr>4_オープンQA記録</vt:lpstr>
      <vt:lpstr>5_領域別ダッシュボード</vt:lpstr>
      <vt:lpstr>6_総合評価レポート</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秀樹 前田</cp:lastModifiedBy>
  <cp:revision>1</cp:revision>
  <cp:lastPrinted>2026-05-30T02:03:43Z</cp:lastPrinted>
  <dcterms:created xsi:type="dcterms:W3CDTF">2026-05-05T23:54:42Z</dcterms:created>
  <dcterms:modified xsi:type="dcterms:W3CDTF">2026-06-07T05:35:48Z</dcterms:modified>
  <dc:language>en-US</dc:language>
</cp:coreProperties>
</file>